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010" yWindow="65491" windowWidth="9975" windowHeight="12855" tabRatio="654" firstSheet="1" activeTab="1"/>
  </bookViews>
  <sheets>
    <sheet name="Лист согласований" sheetId="1" state="hidden" r:id="rId1"/>
    <sheet name="Бланк уставок" sheetId="2" r:id="rId2"/>
    <sheet name="Параметры Г" sheetId="3" state="hidden" r:id="rId3"/>
    <sheet name="Параметры Т" sheetId="4" state="hidden" r:id="rId4"/>
    <sheet name="Параметры ТСН" sheetId="5" state="hidden" r:id="rId5"/>
  </sheets>
  <definedNames>
    <definedName name="_xlnm.Print_Titles" localSheetId="1">'Бланк уставок'!$3:$4</definedName>
    <definedName name="_xlnm.Print_Area" localSheetId="1">'Бланк уставок'!$G$1:$Y$105</definedName>
    <definedName name="_xlnm.Print_Area" localSheetId="0">'Лист согласований'!$A$1:$H$18</definedName>
  </definedNames>
  <calcPr fullCalcOnLoad="1"/>
</workbook>
</file>

<file path=xl/sharedStrings.xml><?xml version="1.0" encoding="utf-8"?>
<sst xmlns="http://schemas.openxmlformats.org/spreadsheetml/2006/main" count="584" uniqueCount="313">
  <si>
    <t>Наименование уставок</t>
  </si>
  <si>
    <t>Значение уставки по умолчанию</t>
  </si>
  <si>
    <t>Уставка</t>
  </si>
  <si>
    <t xml:space="preserve">Число фаз </t>
  </si>
  <si>
    <t>шаг</t>
  </si>
  <si>
    <t>о.е.</t>
  </si>
  <si>
    <t>c</t>
  </si>
  <si>
    <t>Входная цепь</t>
  </si>
  <si>
    <t>Лист согласований</t>
  </si>
  <si>
    <t>Наименование организации
(предприятия)</t>
  </si>
  <si>
    <t>Исполнитель</t>
  </si>
  <si>
    <t>ФИО</t>
  </si>
  <si>
    <t>Подпись</t>
  </si>
  <si>
    <t>Дата</t>
  </si>
  <si>
    <t>Примечание</t>
  </si>
  <si>
    <t>ООО НПП "ЭКРА"</t>
  </si>
  <si>
    <t>Разработал</t>
  </si>
  <si>
    <t>Зав.сектором</t>
  </si>
  <si>
    <t>Доронин А.В.</t>
  </si>
  <si>
    <t>Утвердил</t>
  </si>
  <si>
    <t>Наумов В.А.</t>
  </si>
  <si>
    <t>Расчет выполнил</t>
  </si>
  <si>
    <t>ГИП</t>
  </si>
  <si>
    <t>Начальник СРЗА</t>
  </si>
  <si>
    <t>Таблица 1 Параметры трансформатора</t>
  </si>
  <si>
    <t>№ п.п.</t>
  </si>
  <si>
    <t>Наименование</t>
  </si>
  <si>
    <t>Обозначение</t>
  </si>
  <si>
    <t>Значение</t>
  </si>
  <si>
    <t>Ед. изм.</t>
  </si>
  <si>
    <t>3хОРЦ-417000/750</t>
  </si>
  <si>
    <t>5Т</t>
  </si>
  <si>
    <t>Номинальное напряжение на стороне ВН</t>
  </si>
  <si>
    <t>Uвн</t>
  </si>
  <si>
    <t>кВ</t>
  </si>
  <si>
    <t>Номинальное напряжение на стороне СН</t>
  </si>
  <si>
    <t>Uсн</t>
  </si>
  <si>
    <t>Номинальное напряжение на стороне НН</t>
  </si>
  <si>
    <t>Uнн</t>
  </si>
  <si>
    <t>Полная мощность защищаемого объекта</t>
  </si>
  <si>
    <t>Sном</t>
  </si>
  <si>
    <t>МВА</t>
  </si>
  <si>
    <t>Напряжение короткого замыкания</t>
  </si>
  <si>
    <t>Uk</t>
  </si>
  <si>
    <t>%</t>
  </si>
  <si>
    <t>Первичный номинальный ток на стороен ВН</t>
  </si>
  <si>
    <t>Iвн</t>
  </si>
  <si>
    <t>А</t>
  </si>
  <si>
    <t>Первичный номинальный ток на стороен СН</t>
  </si>
  <si>
    <t>Iсн</t>
  </si>
  <si>
    <t>Первичный номинальный ток на стороен НН1</t>
  </si>
  <si>
    <t>Iнн1</t>
  </si>
  <si>
    <t>Первичный номинальный ток на стороен НН2</t>
  </si>
  <si>
    <t>Iнн2</t>
  </si>
  <si>
    <t>Таблица 2 Расчет базисных величин</t>
  </si>
  <si>
    <t>Наименование цепи</t>
  </si>
  <si>
    <t>Kтт или Kтн</t>
  </si>
  <si>
    <t>Базисная 
величина</t>
  </si>
  <si>
    <t>Схема 
соединения 
ТТ (ТН)</t>
  </si>
  <si>
    <t>Ток в цепи ТТ на стороне ВН ТБ</t>
  </si>
  <si>
    <t>/</t>
  </si>
  <si>
    <t>Y</t>
  </si>
  <si>
    <t>Ток в цепи ТТ на стороне НН1 ТБ</t>
  </si>
  <si>
    <t>Ток в цепи ТТ в нулевом проводе ТБ</t>
  </si>
  <si>
    <t>1*</t>
  </si>
  <si>
    <t>Ток в цепи ТТ типа ТПС</t>
  </si>
  <si>
    <t>Напряжение в цепи ТН на стороне НН1 ТБ (Y)</t>
  </si>
  <si>
    <t>Δ</t>
  </si>
  <si>
    <t>Напряжение в цепи ТН на стороне НН2 ТБ (Y)</t>
  </si>
  <si>
    <t>Программно вычисляемые цепи</t>
  </si>
  <si>
    <t>Примечание:</t>
  </si>
  <si>
    <t>1) * - базисная величина принимается по умолчанию</t>
  </si>
  <si>
    <r>
      <t>I</t>
    </r>
    <r>
      <rPr>
        <vertAlign val="subscript"/>
        <sz val="12"/>
        <rFont val="Times New Roman"/>
        <family val="1"/>
      </rPr>
      <t>ВН ТБ</t>
    </r>
  </si>
  <si>
    <r>
      <t>I</t>
    </r>
    <r>
      <rPr>
        <vertAlign val="subscript"/>
        <sz val="12"/>
        <rFont val="Times New Roman"/>
        <family val="1"/>
      </rPr>
      <t>НН1 ТБ-5Г</t>
    </r>
  </si>
  <si>
    <r>
      <t>I</t>
    </r>
    <r>
      <rPr>
        <vertAlign val="subscript"/>
        <sz val="12"/>
        <rFont val="Times New Roman"/>
        <family val="1"/>
      </rPr>
      <t>НН2 ТБ-5Г</t>
    </r>
  </si>
  <si>
    <r>
      <t>I</t>
    </r>
    <r>
      <rPr>
        <vertAlign val="subscript"/>
        <sz val="12"/>
        <rFont val="Times New Roman"/>
        <family val="1"/>
      </rPr>
      <t>НН1 ТБ-6Г</t>
    </r>
  </si>
  <si>
    <r>
      <t>I</t>
    </r>
    <r>
      <rPr>
        <vertAlign val="subscript"/>
        <sz val="12"/>
        <rFont val="Times New Roman"/>
        <family val="1"/>
      </rPr>
      <t>НН2 ТБ-6Г</t>
    </r>
  </si>
  <si>
    <r>
      <t>I</t>
    </r>
    <r>
      <rPr>
        <vertAlign val="subscript"/>
        <sz val="12"/>
        <rFont val="Times New Roman"/>
        <family val="1"/>
      </rPr>
      <t>N, ВН</t>
    </r>
  </si>
  <si>
    <r>
      <t>I</t>
    </r>
    <r>
      <rPr>
        <vertAlign val="subscript"/>
        <sz val="12"/>
        <rFont val="Times New Roman"/>
        <family val="1"/>
      </rPr>
      <t>ТПС</t>
    </r>
  </si>
  <si>
    <r>
      <t>U</t>
    </r>
    <r>
      <rPr>
        <vertAlign val="subscript"/>
        <sz val="12"/>
        <rFont val="Times New Roman"/>
        <family val="1"/>
      </rPr>
      <t>НН1 ТБ, Y</t>
    </r>
  </si>
  <si>
    <r>
      <t>Напряжение в цепи ТН на стороне НН1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</si>
  <si>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НН1 ТБ, Δ</t>
    </r>
  </si>
  <si>
    <r>
      <t>U</t>
    </r>
    <r>
      <rPr>
        <vertAlign val="subscript"/>
        <sz val="12"/>
        <rFont val="Times New Roman"/>
        <family val="1"/>
      </rPr>
      <t>НН2 ТБ, Y</t>
    </r>
  </si>
  <si>
    <r>
      <t>Напряжение в цепи ТН на стороне НН2 ТБ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</si>
  <si>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r>
      <t>U</t>
    </r>
    <r>
      <rPr>
        <vertAlign val="subscript"/>
        <sz val="12"/>
        <rFont val="Times New Roman"/>
        <family val="1"/>
      </rPr>
      <t>НН2 ТБ, Δ</t>
    </r>
  </si>
  <si>
    <t>Таблица 1 Параметры генератора</t>
  </si>
  <si>
    <t>Номинальное напряжение</t>
  </si>
  <si>
    <t>Uном</t>
  </si>
  <si>
    <t>Активная мощность защищаемого объекта</t>
  </si>
  <si>
    <t>Рном</t>
  </si>
  <si>
    <t>МВт</t>
  </si>
  <si>
    <t>Коэффициент мощности</t>
  </si>
  <si>
    <t>cosf</t>
  </si>
  <si>
    <t>Первичный номинальный ток генератора</t>
  </si>
  <si>
    <t>Iном</t>
  </si>
  <si>
    <t>Таблица 2  Расчет базисных величин</t>
  </si>
  <si>
    <t>Iг</t>
  </si>
  <si>
    <t>Iнг</t>
  </si>
  <si>
    <t>Ток на выводах генератора в цепи ТНПУ</t>
  </si>
  <si>
    <t>Iтнп</t>
  </si>
  <si>
    <t>-</t>
  </si>
  <si>
    <t>Напряжение на выводах генератора</t>
  </si>
  <si>
    <t xml:space="preserve"> UГ,Y</t>
  </si>
  <si>
    <t>UГ,Δ</t>
  </si>
  <si>
    <t>Таблица 1 Параметры трансформатора собственных нужд</t>
  </si>
  <si>
    <t>ТСН</t>
  </si>
  <si>
    <t>Первичный номинальный ток на стороен НН</t>
  </si>
  <si>
    <t>Iнн</t>
  </si>
  <si>
    <t>Ток в цепи ТТ на стороне ВН ТСН</t>
  </si>
  <si>
    <t>Iвн тсн</t>
  </si>
  <si>
    <t>Ток в цепи ТТ на стороне НН ТСН</t>
  </si>
  <si>
    <t>Iнн тсн</t>
  </si>
  <si>
    <t>Ток в цепи ТТ в нулевом проводе ТСН</t>
  </si>
  <si>
    <t>In</t>
  </si>
  <si>
    <t>Ток в цепи ТНП на стороне ВН ТСН</t>
  </si>
  <si>
    <t>Напряжение в цепи ТН на шинах ГРУ 10 кВ (Y)</t>
  </si>
  <si>
    <t>Uш,Y</t>
  </si>
  <si>
    <t>U∆ н-к</t>
  </si>
  <si>
    <r>
      <t>Напряжение в цепи ТН на шинах ГРУ 10 кВ (</t>
    </r>
    <r>
      <rPr>
        <sz val="12"/>
        <rFont val="Arial"/>
        <family val="2"/>
      </rPr>
      <t>∆</t>
    </r>
    <r>
      <rPr>
        <sz val="12"/>
        <rFont val="Times New Roman"/>
        <family val="1"/>
      </rPr>
      <t>)</t>
    </r>
  </si>
  <si>
    <t>В</t>
  </si>
  <si>
    <t>с</t>
  </si>
  <si>
    <t>1ф</t>
  </si>
  <si>
    <t>Ток срабатывания</t>
  </si>
  <si>
    <t>Коэффициент возврата</t>
  </si>
  <si>
    <t>Kвоз</t>
  </si>
  <si>
    <t>Напряжение срабатывания</t>
  </si>
  <si>
    <t>Немудрова К.С.</t>
  </si>
  <si>
    <t>Ток в цепи ТТ со стороны лин. выводов генератора</t>
  </si>
  <si>
    <t>Ток в цепи ТТ со стороны нул. выводов генератора</t>
  </si>
  <si>
    <r>
      <t>100/</t>
    </r>
    <r>
      <rPr>
        <sz val="12"/>
        <rFont val="Arial Cyr"/>
        <family val="0"/>
      </rPr>
      <t>√</t>
    </r>
    <r>
      <rPr>
        <sz val="12"/>
        <rFont val="Times New Roman"/>
        <family val="1"/>
      </rPr>
      <t>3</t>
    </r>
  </si>
  <si>
    <t>100/3</t>
  </si>
  <si>
    <t>Наименование организации</t>
  </si>
  <si>
    <t>Согласовано</t>
  </si>
  <si>
    <t>Утверждено</t>
  </si>
  <si>
    <t>DT1</t>
  </si>
  <si>
    <t>DT3</t>
  </si>
  <si>
    <t>TMOC1</t>
  </si>
  <si>
    <t>Ном. знач.</t>
  </si>
  <si>
    <t>I,Y</t>
  </si>
  <si>
    <t>U,Y</t>
  </si>
  <si>
    <t>Ток пуска</t>
  </si>
  <si>
    <t>Iпуск</t>
  </si>
  <si>
    <t>Kвоз.</t>
  </si>
  <si>
    <t>Длительность импульса</t>
  </si>
  <si>
    <t>Таблица аналоговых сигналов терминала</t>
  </si>
  <si>
    <t>Адр.</t>
  </si>
  <si>
    <t>5A/
1А</t>
  </si>
  <si>
    <t>(0,25…200)А/
(0,05…40)А</t>
  </si>
  <si>
    <t>Н-К</t>
  </si>
  <si>
    <t>Iттнп2</t>
  </si>
  <si>
    <t>Ном. знач.
аналог. вх.</t>
  </si>
  <si>
    <t>Диапазон измерения
аналог. вх.</t>
  </si>
  <si>
    <t>Обозначение
аналог. вх.</t>
  </si>
  <si>
    <t>Квоз.</t>
  </si>
  <si>
    <t>Тип выдержек времени на срабатывание</t>
  </si>
  <si>
    <t>Тип ВВС</t>
  </si>
  <si>
    <t>Тип выдержек времени на возврат</t>
  </si>
  <si>
    <t>Тип ВВВ</t>
  </si>
  <si>
    <t>Время возврата</t>
  </si>
  <si>
    <t>Твоз</t>
  </si>
  <si>
    <t xml:space="preserve">Обозна-чение </t>
  </si>
  <si>
    <t>Обозна-чение защиты</t>
  </si>
  <si>
    <t xml:space="preserve">Обозначение 
уставок   </t>
  </si>
  <si>
    <t>Ед. 
изм.</t>
  </si>
  <si>
    <t>Диапазон уставок (втор.)</t>
  </si>
  <si>
    <t>перв.</t>
  </si>
  <si>
    <t>втор.</t>
  </si>
  <si>
    <t>мин.</t>
  </si>
  <si>
    <t>макс.</t>
  </si>
  <si>
    <t>Iсраб.</t>
  </si>
  <si>
    <t>Туров</t>
  </si>
  <si>
    <t>Выдержка времени УРОВ</t>
  </si>
  <si>
    <t>УРОВ</t>
  </si>
  <si>
    <t>УРОВ_Контр_по_току</t>
  </si>
  <si>
    <r>
      <t xml:space="preserve">УРОВ: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введено;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выведено</t>
    </r>
  </si>
  <si>
    <r>
      <t xml:space="preserve">Контроль по току УРОВ: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выведен,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введен</t>
    </r>
  </si>
  <si>
    <t>Uсраб.</t>
  </si>
  <si>
    <t>АУВ</t>
  </si>
  <si>
    <t>Ком.отключения</t>
  </si>
  <si>
    <t>Сигнализация</t>
  </si>
  <si>
    <t>Тнеиспр_цп</t>
  </si>
  <si>
    <t>Тнеиспр_цв</t>
  </si>
  <si>
    <t>Тнеиспр_цу</t>
  </si>
  <si>
    <t>Ткицт</t>
  </si>
  <si>
    <t>Выдержка времени неисправности ЦП</t>
  </si>
  <si>
    <t>Выдержка времени неисправности ЦВ</t>
  </si>
  <si>
    <t>Выдержка времени неисправности ЦУ</t>
  </si>
  <si>
    <t>Выдержка времени КИЦТ</t>
  </si>
  <si>
    <t>КИЦТ</t>
  </si>
  <si>
    <t>КРВ_сигн</t>
  </si>
  <si>
    <t>КРВ_блок_вкл</t>
  </si>
  <si>
    <t>TMOC2</t>
  </si>
  <si>
    <t>TMOC3</t>
  </si>
  <si>
    <r>
      <t xml:space="preserve">КИЦТ: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</si>
  <si>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КРВ блокировка включения: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</si>
  <si>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КРВ сигнализация: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</si>
  <si>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t>МТЗ</t>
  </si>
  <si>
    <t>МТЗ_Пуск_по_напр</t>
  </si>
  <si>
    <t>МТЗ_Уск</t>
  </si>
  <si>
    <t>Тумтз</t>
  </si>
  <si>
    <t>Технологическая выдержка времени на возврат</t>
  </si>
  <si>
    <t>Выдержка времени УМТЗ</t>
  </si>
  <si>
    <r>
      <t xml:space="preserve">Режим работы ПпН: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комбинированный пуск;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пуск по U&lt;</t>
    </r>
  </si>
  <si>
    <r>
      <t xml:space="preserve">ПпН МТЗ: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– введен; </t>
    </r>
    <r>
      <rPr>
        <b/>
        <sz val="11"/>
        <rFont val="Arial"/>
        <family val="2"/>
      </rPr>
      <t xml:space="preserve">0 </t>
    </r>
    <r>
      <rPr>
        <sz val="11"/>
        <rFont val="Arial"/>
        <family val="2"/>
      </rPr>
      <t>- выведен</t>
    </r>
  </si>
  <si>
    <t>Ускорение МТЗ: 1 - введено, 0 -выведено</t>
  </si>
  <si>
    <t>ПпН РН Uл</t>
  </si>
  <si>
    <t>ПпН РН U2</t>
  </si>
  <si>
    <t>ПпН</t>
  </si>
  <si>
    <t>Режим_раб_ПпН</t>
  </si>
  <si>
    <t>Технологическая выдержка времени на срабатывание</t>
  </si>
  <si>
    <t>Градус</t>
  </si>
  <si>
    <t>КС</t>
  </si>
  <si>
    <t>U&lt;1</t>
  </si>
  <si>
    <t>U&lt;2</t>
  </si>
  <si>
    <t>U1_вкл_мин</t>
  </si>
  <si>
    <t>Квоз_U1</t>
  </si>
  <si>
    <t>U2_вкл_мин</t>
  </si>
  <si>
    <t>Квоз_U2</t>
  </si>
  <si>
    <t>dU_вкл_макс</t>
  </si>
  <si>
    <t>Квоз_dU</t>
  </si>
  <si>
    <t>df_вкл_макс</t>
  </si>
  <si>
    <t>Квоз_df</t>
  </si>
  <si>
    <t>Fi_вкл_макс</t>
  </si>
  <si>
    <t>Квоз_Fi</t>
  </si>
  <si>
    <t>t_оп</t>
  </si>
  <si>
    <t>Fi_кор_U2</t>
  </si>
  <si>
    <t>Коэффициент возврата по напряжению U1</t>
  </si>
  <si>
    <t>Коэффициент возврата по напряжению U2</t>
  </si>
  <si>
    <t>Коэффициент возврата по разности напряжений</t>
  </si>
  <si>
    <t>Гц</t>
  </si>
  <si>
    <t>Коэффициент возврата по разности частот</t>
  </si>
  <si>
    <t>Коэффициент возврата по углу включения</t>
  </si>
  <si>
    <t>Коррекция напряжения U2 по углу</t>
  </si>
  <si>
    <t>Минимальное напряжение U1</t>
  </si>
  <si>
    <t>Минимальное напряжение U2</t>
  </si>
  <si>
    <t>Максимальная разность напряжений U1 и U2</t>
  </si>
  <si>
    <t>Максимальная разность частот напряжений U1 и U2</t>
  </si>
  <si>
    <t>Максимальный угол включения</t>
  </si>
  <si>
    <t>Время опережения</t>
  </si>
  <si>
    <t>DT11</t>
  </si>
  <si>
    <t>DT12</t>
  </si>
  <si>
    <t>DT13</t>
  </si>
  <si>
    <t>DT14</t>
  </si>
  <si>
    <t>DT15</t>
  </si>
  <si>
    <t>Вкл_из_АСУ</t>
  </si>
  <si>
    <t>Включение из АСУ: 1 - разрешено; 0 - запрещено</t>
  </si>
  <si>
    <t>Формирователь импульса с прерыванием команды "включить"</t>
  </si>
  <si>
    <t>TMOI4</t>
  </si>
  <si>
    <t>TMOI2</t>
  </si>
  <si>
    <t>TMOI3</t>
  </si>
  <si>
    <t>TMOI5</t>
  </si>
  <si>
    <t>TMOI6</t>
  </si>
  <si>
    <t>TMOI7</t>
  </si>
  <si>
    <t>TMOI8</t>
  </si>
  <si>
    <t>TMOI9</t>
  </si>
  <si>
    <t>TMOI10</t>
  </si>
  <si>
    <t>TMOI12</t>
  </si>
  <si>
    <t>TMOI13</t>
  </si>
  <si>
    <t>TMOI14</t>
  </si>
  <si>
    <t>TMOI15</t>
  </si>
  <si>
    <t>TMOI16</t>
  </si>
  <si>
    <t>TMOI17</t>
  </si>
  <si>
    <t>TMOI18</t>
  </si>
  <si>
    <t>TMOI19</t>
  </si>
  <si>
    <t>TMOI20</t>
  </si>
  <si>
    <t>Формирователь импульса с прерыванием УРОВ_Сраб</t>
  </si>
  <si>
    <t>Формирователь импульса с прерыванием Неиспр_ЦВ</t>
  </si>
  <si>
    <t>Формирователь импульса с прерыванием SF6_низ_дав</t>
  </si>
  <si>
    <t>Формирователь импульса с прерыванием Неиспр_ЦУ</t>
  </si>
  <si>
    <t>Формирователь импульса с прерыванием Неиспр_ЦП</t>
  </si>
  <si>
    <t>Формирователь импульса с прерыванием Неиспр_ЦТ</t>
  </si>
  <si>
    <t>Формирователь импульса с прерыванием КРВ_Сигн</t>
  </si>
  <si>
    <t>Формирователь импульса с прерыванием КРВ_Запрет_Вкл</t>
  </si>
  <si>
    <t>Формирователь импульса с прерыванием МТЗ_Уск_Откл</t>
  </si>
  <si>
    <t>Формирователь импульса с прерыванием ДЗШ_ДгЗ_УРОВ</t>
  </si>
  <si>
    <t>Ввод_КС</t>
  </si>
  <si>
    <t>Ввод КС: 1 - ввод; 0 - вывод</t>
  </si>
  <si>
    <t>Бланк задания уставок терминала ЭКРА 217 0322</t>
  </si>
  <si>
    <t>DT5</t>
  </si>
  <si>
    <t>DT6</t>
  </si>
  <si>
    <t>U1,BC</t>
  </si>
  <si>
    <t>U2, ВС</t>
  </si>
  <si>
    <t>DT10</t>
  </si>
  <si>
    <t>Формирователь импульса с прерыванием МТЗ_Сраб</t>
  </si>
  <si>
    <t>Формирователь импульса с прерыванием Внеш_Откл</t>
  </si>
  <si>
    <t>Технлогическая выдержка времени на подхват</t>
  </si>
  <si>
    <t>DT2</t>
  </si>
  <si>
    <t>DT7</t>
  </si>
  <si>
    <t>DT8</t>
  </si>
  <si>
    <t>DT9</t>
  </si>
  <si>
    <t>TMOI1</t>
  </si>
  <si>
    <t>Формирователь импульса с прерыванием Задержка_Откл</t>
  </si>
  <si>
    <t>Формирователь импульса с прерыванием Откл_от_ВВ_Г</t>
  </si>
  <si>
    <t>Формирователь импульса с прерыванием МТЗ_мерт_зоны</t>
  </si>
  <si>
    <t>Формирователь импульса с прерыванием Откл_от_ВНР</t>
  </si>
  <si>
    <t>Формирователь импульса с прерыванием Вкл_от_АВРСВ</t>
  </si>
  <si>
    <t>Формирователь импульса с прерыванием Вх_14_Откл_от_АВРВВ</t>
  </si>
  <si>
    <t>ВНР</t>
  </si>
  <si>
    <t>Твнр</t>
  </si>
  <si>
    <t>Выдержка времени на срабатывание</t>
  </si>
  <si>
    <t>АВРСВ</t>
  </si>
  <si>
    <t>ТаврГот</t>
  </si>
  <si>
    <t>Выдержка времени готовности АВР</t>
  </si>
  <si>
    <t>Напряжение на вводах</t>
  </si>
  <si>
    <r>
      <t xml:space="preserve">Работа ВНР: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</si>
  <si>
    <r>
      <t xml:space="preserve">Напряжение на вводах: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-несинфазное,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синфазное</t>
    </r>
  </si>
  <si>
    <t>Учет_генер_при_АВР</t>
  </si>
  <si>
    <r>
      <t xml:space="preserve">Учет генератора при АВР: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ввод,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вывод</t>
    </r>
  </si>
  <si>
    <t>Формирователь импульса с прерыванием</t>
  </si>
  <si>
    <t>U,АВ</t>
  </si>
  <si>
    <t>U, BC</t>
  </si>
  <si>
    <t>DT4</t>
  </si>
  <si>
    <r>
      <t xml:space="preserve">Подхват команды отключения до откл. выключателя: </t>
    </r>
    <r>
      <rPr>
        <b/>
        <sz val="11"/>
        <rFont val="Arial"/>
        <family val="2"/>
      </rPr>
      <t>1</t>
    </r>
    <r>
      <rPr>
        <sz val="11"/>
        <rFont val="Arial"/>
        <family val="2"/>
      </rPr>
      <t xml:space="preserve"> - введен, </t>
    </r>
    <r>
      <rPr>
        <b/>
        <sz val="11"/>
        <rFont val="Arial"/>
        <family val="2"/>
      </rPr>
      <t>0</t>
    </r>
    <r>
      <rPr>
        <sz val="11"/>
        <rFont val="Arial"/>
        <family val="2"/>
      </rPr>
      <t xml:space="preserve"> - выведен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</si>
</sst>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#&quot;           &quot;"/>
    <numFmt numFmtId="189" formatCode="&quot;DT &quot;##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DT&quot;##"/>
    <numFmt numFmtId="196" formatCode="0.0"/>
    <numFmt numFmtId="197" formatCode="[$-FC19]d\ mmmm\ yyyy\ &quot;г.&quot;"/>
    <numFmt numFmtId="198" formatCode="&quot;ДД.ММ.ГГ&quot;##"/>
    <numFmt numFmtId="199" formatCode="###"/>
    <numFmt numFmtId="200" formatCode="0.00000000"/>
    <numFmt numFmtId="201" formatCode="&quot;Отс_t&quot;##"/>
    <numFmt numFmtId="202" formatCode="&quot;Откл_t&quot;##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vertAlign val="subscript"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n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 style="thick"/>
      <top style="medium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19" fillId="24" borderId="20" xfId="0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19" fillId="24" borderId="29" xfId="0" applyFont="1" applyFill="1" applyBorder="1" applyAlignment="1">
      <alignment horizontal="center"/>
    </xf>
    <xf numFmtId="0" fontId="19" fillId="24" borderId="30" xfId="0" applyFont="1" applyFill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1" xfId="0" applyFont="1" applyBorder="1" applyAlignment="1">
      <alignment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8" xfId="0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23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94" fontId="19" fillId="0" borderId="16" xfId="0" applyNumberFormat="1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0" xfId="0" applyFont="1" applyBorder="1" applyAlignment="1">
      <alignment/>
    </xf>
    <xf numFmtId="0" fontId="19" fillId="0" borderId="35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0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Fill="1" applyBorder="1" applyAlignment="1">
      <alignment/>
    </xf>
    <xf numFmtId="0" fontId="19" fillId="0" borderId="41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194" fontId="19" fillId="0" borderId="17" xfId="0" applyNumberFormat="1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46" xfId="0" applyFont="1" applyBorder="1" applyAlignment="1">
      <alignment/>
    </xf>
    <xf numFmtId="0" fontId="19" fillId="0" borderId="30" xfId="0" applyFont="1" applyBorder="1" applyAlignment="1">
      <alignment horizontal="center"/>
    </xf>
    <xf numFmtId="194" fontId="19" fillId="0" borderId="45" xfId="0" applyNumberFormat="1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4" borderId="32" xfId="0" applyFont="1" applyFill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4" borderId="35" xfId="0" applyFont="1" applyFill="1" applyBorder="1" applyAlignment="1">
      <alignment horizontal="center"/>
    </xf>
    <xf numFmtId="0" fontId="19" fillId="4" borderId="17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8" xfId="0" applyFont="1" applyBorder="1" applyAlignment="1">
      <alignment/>
    </xf>
    <xf numFmtId="0" fontId="19" fillId="24" borderId="37" xfId="0" applyFont="1" applyFill="1" applyBorder="1" applyAlignment="1">
      <alignment horizontal="center"/>
    </xf>
    <xf numFmtId="0" fontId="19" fillId="24" borderId="25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 vertical="center" wrapText="1"/>
    </xf>
    <xf numFmtId="0" fontId="19" fillId="0" borderId="14" xfId="0" applyFont="1" applyBorder="1" applyAlignment="1">
      <alignment vertical="center"/>
    </xf>
    <xf numFmtId="0" fontId="19" fillId="0" borderId="17" xfId="0" applyFont="1" applyBorder="1" applyAlignment="1">
      <alignment/>
    </xf>
    <xf numFmtId="0" fontId="19" fillId="0" borderId="25" xfId="0" applyFont="1" applyBorder="1" applyAlignment="1">
      <alignment/>
    </xf>
    <xf numFmtId="194" fontId="19" fillId="0" borderId="25" xfId="0" applyNumberFormat="1" applyFont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42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1" xfId="0" applyFont="1" applyBorder="1" applyAlignment="1">
      <alignment/>
    </xf>
    <xf numFmtId="194" fontId="19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49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27" fillId="0" borderId="52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22" xfId="0" applyFont="1" applyBorder="1" applyAlignment="1">
      <alignment/>
    </xf>
    <xf numFmtId="0" fontId="27" fillId="0" borderId="23" xfId="0" applyFont="1" applyBorder="1" applyAlignment="1">
      <alignment/>
    </xf>
    <xf numFmtId="0" fontId="27" fillId="0" borderId="23" xfId="0" applyFont="1" applyBorder="1" applyAlignment="1">
      <alignment horizontal="center"/>
    </xf>
    <xf numFmtId="199" fontId="27" fillId="0" borderId="23" xfId="0" applyNumberFormat="1" applyFont="1" applyBorder="1" applyAlignment="1">
      <alignment/>
    </xf>
    <xf numFmtId="14" fontId="27" fillId="0" borderId="23" xfId="0" applyNumberFormat="1" applyFont="1" applyBorder="1" applyAlignment="1">
      <alignment/>
    </xf>
    <xf numFmtId="0" fontId="27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27" fillId="0" borderId="4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7" fillId="0" borderId="23" xfId="0" applyFont="1" applyBorder="1" applyAlignment="1">
      <alignment horizontal="left"/>
    </xf>
    <xf numFmtId="0" fontId="29" fillId="0" borderId="49" xfId="0" applyFont="1" applyBorder="1" applyAlignment="1">
      <alignment vertical="center" wrapText="1"/>
    </xf>
    <xf numFmtId="0" fontId="31" fillId="0" borderId="12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2" fillId="0" borderId="44" xfId="0" applyFont="1" applyBorder="1" applyAlignment="1">
      <alignment vertical="center"/>
    </xf>
    <xf numFmtId="0" fontId="31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NumberFormat="1" applyFont="1" applyAlignment="1">
      <alignment horizontal="center" vertical="center"/>
    </xf>
    <xf numFmtId="0" fontId="34" fillId="0" borderId="56" xfId="0" applyFont="1" applyFill="1" applyBorder="1" applyAlignment="1">
      <alignment horizontal="center" vertical="center"/>
    </xf>
    <xf numFmtId="0" fontId="34" fillId="0" borderId="57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5" fillId="0" borderId="63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65" xfId="0" applyFont="1" applyFill="1" applyBorder="1" applyAlignment="1">
      <alignment horizontal="center" vertical="center"/>
    </xf>
    <xf numFmtId="0" fontId="34" fillId="0" borderId="66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66" xfId="0" applyFont="1" applyFill="1" applyBorder="1" applyAlignment="1" applyProtection="1">
      <alignment horizontal="center" vertical="center" wrapText="1"/>
      <protection hidden="1"/>
    </xf>
    <xf numFmtId="0" fontId="35" fillId="0" borderId="66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left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3" xfId="0" applyNumberFormat="1" applyFont="1" applyFill="1" applyBorder="1" applyAlignment="1">
      <alignment horizontal="center" vertical="center"/>
    </xf>
    <xf numFmtId="0" fontId="35" fillId="0" borderId="54" xfId="0" applyNumberFormat="1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3" xfId="0" applyNumberFormat="1" applyFont="1" applyFill="1" applyBorder="1" applyAlignment="1">
      <alignment horizontal="center" vertical="center" wrapText="1"/>
    </xf>
    <xf numFmtId="0" fontId="35" fillId="0" borderId="24" xfId="0" applyNumberFormat="1" applyFont="1" applyFill="1" applyBorder="1" applyAlignment="1">
      <alignment horizontal="center" vertical="center" wrapText="1"/>
    </xf>
    <xf numFmtId="0" fontId="34" fillId="0" borderId="70" xfId="0" applyFont="1" applyFill="1" applyBorder="1" applyAlignment="1">
      <alignment horizontal="center" vertical="center" wrapText="1"/>
    </xf>
    <xf numFmtId="0" fontId="34" fillId="0" borderId="71" xfId="0" applyFont="1" applyFill="1" applyBorder="1" applyAlignment="1">
      <alignment horizontal="center" vertical="center" wrapText="1"/>
    </xf>
    <xf numFmtId="0" fontId="34" fillId="0" borderId="72" xfId="0" applyFont="1" applyFill="1" applyBorder="1" applyAlignment="1">
      <alignment horizontal="center" vertical="center" wrapText="1"/>
    </xf>
    <xf numFmtId="0" fontId="34" fillId="0" borderId="57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73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35" fillId="0" borderId="75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0" fontId="35" fillId="0" borderId="77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vertical="center"/>
    </xf>
    <xf numFmtId="0" fontId="35" fillId="0" borderId="47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vertical="center"/>
    </xf>
    <xf numFmtId="0" fontId="35" fillId="0" borderId="43" xfId="0" applyNumberFormat="1" applyFont="1" applyFill="1" applyBorder="1" applyAlignment="1">
      <alignment horizontal="center" vertical="center" wrapText="1"/>
    </xf>
    <xf numFmtId="0" fontId="35" fillId="0" borderId="48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36" fillId="0" borderId="0" xfId="0" applyNumberFormat="1" applyFont="1" applyFill="1" applyAlignment="1">
      <alignment horizontal="center" vertical="center"/>
    </xf>
    <xf numFmtId="0" fontId="35" fillId="0" borderId="78" xfId="0" applyFont="1" applyFill="1" applyBorder="1" applyAlignment="1">
      <alignment horizontal="center" vertical="center"/>
    </xf>
    <xf numFmtId="0" fontId="35" fillId="0" borderId="76" xfId="0" applyFont="1" applyFill="1" applyBorder="1" applyAlignment="1">
      <alignment horizontal="center" vertical="center"/>
    </xf>
    <xf numFmtId="0" fontId="35" fillId="0" borderId="79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 wrapText="1"/>
    </xf>
    <xf numFmtId="0" fontId="35" fillId="0" borderId="82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5" fillId="0" borderId="83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vertical="center"/>
    </xf>
    <xf numFmtId="0" fontId="35" fillId="0" borderId="69" xfId="0" applyNumberFormat="1" applyFont="1" applyFill="1" applyBorder="1" applyAlignment="1">
      <alignment horizontal="center" vertical="center" wrapText="1"/>
    </xf>
    <xf numFmtId="0" fontId="35" fillId="0" borderId="84" xfId="0" applyNumberFormat="1" applyFont="1" applyFill="1" applyBorder="1" applyAlignment="1">
      <alignment horizontal="center" vertical="center" wrapText="1"/>
    </xf>
    <xf numFmtId="0" fontId="35" fillId="0" borderId="73" xfId="0" applyFont="1" applyFill="1" applyBorder="1" applyAlignment="1">
      <alignment vertical="center"/>
    </xf>
    <xf numFmtId="0" fontId="35" fillId="0" borderId="85" xfId="0" applyFont="1" applyFill="1" applyBorder="1" applyAlignment="1">
      <alignment vertical="center"/>
    </xf>
    <xf numFmtId="0" fontId="35" fillId="0" borderId="58" xfId="0" applyFont="1" applyFill="1" applyBorder="1" applyAlignment="1">
      <alignment vertical="center"/>
    </xf>
    <xf numFmtId="0" fontId="35" fillId="0" borderId="77" xfId="0" applyFont="1" applyFill="1" applyBorder="1" applyAlignment="1">
      <alignment vertical="center"/>
    </xf>
    <xf numFmtId="0" fontId="35" fillId="0" borderId="37" xfId="0" applyFont="1" applyFill="1" applyBorder="1" applyAlignment="1">
      <alignment vertical="center"/>
    </xf>
    <xf numFmtId="0" fontId="35" fillId="0" borderId="74" xfId="0" applyFont="1" applyFill="1" applyBorder="1" applyAlignment="1">
      <alignment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7" xfId="0" applyFont="1" applyFill="1" applyBorder="1" applyAlignment="1" applyProtection="1">
      <alignment vertical="center"/>
      <protection hidden="1"/>
    </xf>
    <xf numFmtId="0" fontId="35" fillId="0" borderId="74" xfId="0" applyFont="1" applyFill="1" applyBorder="1" applyAlignment="1" applyProtection="1">
      <alignment vertical="center"/>
      <protection hidden="1"/>
    </xf>
    <xf numFmtId="0" fontId="35" fillId="25" borderId="61" xfId="0" applyFont="1" applyFill="1" applyBorder="1" applyAlignment="1">
      <alignment horizontal="center" vertical="center"/>
    </xf>
    <xf numFmtId="0" fontId="35" fillId="25" borderId="23" xfId="0" applyFont="1" applyFill="1" applyBorder="1" applyAlignment="1">
      <alignment horizontal="center" vertical="center"/>
    </xf>
    <xf numFmtId="0" fontId="34" fillId="25" borderId="60" xfId="0" applyFont="1" applyFill="1" applyBorder="1" applyAlignment="1">
      <alignment horizontal="center" vertical="center"/>
    </xf>
    <xf numFmtId="0" fontId="35" fillId="25" borderId="78" xfId="0" applyFont="1" applyFill="1" applyBorder="1" applyAlignment="1">
      <alignment horizontal="left" vertical="center"/>
    </xf>
    <xf numFmtId="0" fontId="35" fillId="25" borderId="35" xfId="0" applyFont="1" applyFill="1" applyBorder="1" applyAlignment="1">
      <alignment vertical="center"/>
    </xf>
    <xf numFmtId="0" fontId="35" fillId="25" borderId="61" xfId="0" applyFont="1" applyFill="1" applyBorder="1" applyAlignment="1">
      <alignment vertical="center"/>
    </xf>
    <xf numFmtId="0" fontId="35" fillId="25" borderId="86" xfId="0" applyFont="1" applyFill="1" applyBorder="1" applyAlignment="1">
      <alignment horizontal="left" vertical="center"/>
    </xf>
    <xf numFmtId="0" fontId="35" fillId="25" borderId="87" xfId="0" applyFont="1" applyFill="1" applyBorder="1" applyAlignment="1">
      <alignment vertical="center"/>
    </xf>
    <xf numFmtId="0" fontId="35" fillId="25" borderId="88" xfId="0" applyFont="1" applyFill="1" applyBorder="1" applyAlignment="1">
      <alignment vertical="center"/>
    </xf>
    <xf numFmtId="0" fontId="35" fillId="25" borderId="77" xfId="0" applyFont="1" applyFill="1" applyBorder="1" applyAlignment="1">
      <alignment vertical="center"/>
    </xf>
    <xf numFmtId="0" fontId="35" fillId="25" borderId="37" xfId="0" applyFont="1" applyFill="1" applyBorder="1" applyAlignment="1">
      <alignment vertical="center"/>
    </xf>
    <xf numFmtId="0" fontId="35" fillId="25" borderId="74" xfId="0" applyFont="1" applyFill="1" applyBorder="1" applyAlignment="1">
      <alignment vertical="center"/>
    </xf>
    <xf numFmtId="0" fontId="35" fillId="25" borderId="76" xfId="0" applyFont="1" applyFill="1" applyBorder="1" applyAlignment="1">
      <alignment horizontal="center" vertical="center"/>
    </xf>
    <xf numFmtId="0" fontId="34" fillId="25" borderId="76" xfId="0" applyFont="1" applyFill="1" applyBorder="1" applyAlignment="1">
      <alignment horizontal="center" vertical="center"/>
    </xf>
    <xf numFmtId="0" fontId="35" fillId="25" borderId="69" xfId="0" applyFont="1" applyFill="1" applyBorder="1" applyAlignment="1">
      <alignment vertical="center"/>
    </xf>
    <xf numFmtId="0" fontId="35" fillId="25" borderId="86" xfId="0" applyFont="1" applyFill="1" applyBorder="1" applyAlignment="1">
      <alignment vertical="center"/>
    </xf>
    <xf numFmtId="0" fontId="35" fillId="25" borderId="89" xfId="0" applyFont="1" applyFill="1" applyBorder="1" applyAlignment="1">
      <alignment horizontal="center" vertical="center"/>
    </xf>
    <xf numFmtId="0" fontId="35" fillId="25" borderId="88" xfId="0" applyFont="1" applyFill="1" applyBorder="1" applyAlignment="1">
      <alignment horizontal="center" vertical="center"/>
    </xf>
    <xf numFmtId="0" fontId="35" fillId="25" borderId="87" xfId="0" applyFont="1" applyFill="1" applyBorder="1" applyAlignment="1">
      <alignment horizontal="center" vertical="center"/>
    </xf>
    <xf numFmtId="0" fontId="35" fillId="25" borderId="90" xfId="0" applyFont="1" applyFill="1" applyBorder="1" applyAlignment="1">
      <alignment horizontal="center" vertical="center"/>
    </xf>
    <xf numFmtId="0" fontId="34" fillId="25" borderId="89" xfId="0" applyFont="1" applyFill="1" applyBorder="1" applyAlignment="1">
      <alignment horizontal="center" vertical="center"/>
    </xf>
    <xf numFmtId="0" fontId="35" fillId="25" borderId="90" xfId="0" applyFont="1" applyFill="1" applyBorder="1" applyAlignment="1">
      <alignment vertical="center"/>
    </xf>
    <xf numFmtId="0" fontId="35" fillId="26" borderId="35" xfId="0" applyFont="1" applyFill="1" applyBorder="1" applyAlignment="1">
      <alignment vertical="center"/>
    </xf>
    <xf numFmtId="0" fontId="35" fillId="26" borderId="61" xfId="0" applyFont="1" applyFill="1" applyBorder="1" applyAlignment="1">
      <alignment vertical="center"/>
    </xf>
    <xf numFmtId="0" fontId="35" fillId="26" borderId="78" xfId="0" applyFont="1" applyFill="1" applyBorder="1" applyAlignment="1">
      <alignment horizontal="left" vertical="center"/>
    </xf>
    <xf numFmtId="0" fontId="35" fillId="25" borderId="23" xfId="0" applyFont="1" applyFill="1" applyBorder="1" applyAlignment="1">
      <alignment vertical="center"/>
    </xf>
    <xf numFmtId="0" fontId="35" fillId="26" borderId="37" xfId="0" applyFont="1" applyFill="1" applyBorder="1" applyAlignment="1">
      <alignment vertical="center"/>
    </xf>
    <xf numFmtId="0" fontId="35" fillId="26" borderId="74" xfId="0" applyFont="1" applyFill="1" applyBorder="1" applyAlignment="1">
      <alignment vertical="center"/>
    </xf>
    <xf numFmtId="0" fontId="35" fillId="26" borderId="78" xfId="0" applyFont="1" applyFill="1" applyBorder="1" applyAlignment="1">
      <alignment vertical="center"/>
    </xf>
    <xf numFmtId="0" fontId="35" fillId="26" borderId="60" xfId="0" applyFont="1" applyFill="1" applyBorder="1" applyAlignment="1">
      <alignment horizontal="center" vertical="center"/>
    </xf>
    <xf numFmtId="0" fontId="34" fillId="26" borderId="60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vertical="center"/>
    </xf>
    <xf numFmtId="0" fontId="35" fillId="26" borderId="69" xfId="0" applyFont="1" applyFill="1" applyBorder="1" applyAlignment="1">
      <alignment horizontal="center" vertical="center"/>
    </xf>
    <xf numFmtId="0" fontId="35" fillId="26" borderId="74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vertical="center"/>
    </xf>
    <xf numFmtId="0" fontId="35" fillId="0" borderId="91" xfId="0" applyFont="1" applyFill="1" applyBorder="1" applyAlignment="1">
      <alignment horizontal="center" vertical="center"/>
    </xf>
    <xf numFmtId="0" fontId="35" fillId="0" borderId="92" xfId="0" applyFont="1" applyFill="1" applyBorder="1" applyAlignment="1">
      <alignment horizontal="center" vertical="center"/>
    </xf>
    <xf numFmtId="0" fontId="34" fillId="0" borderId="93" xfId="0" applyFont="1" applyFill="1" applyBorder="1" applyAlignment="1">
      <alignment horizontal="center" vertical="center"/>
    </xf>
    <xf numFmtId="0" fontId="35" fillId="0" borderId="93" xfId="0" applyFont="1" applyFill="1" applyBorder="1" applyAlignment="1">
      <alignment horizontal="center" vertical="center"/>
    </xf>
    <xf numFmtId="0" fontId="35" fillId="0" borderId="94" xfId="0" applyFont="1" applyFill="1" applyBorder="1" applyAlignment="1">
      <alignment vertical="center"/>
    </xf>
    <xf numFmtId="0" fontId="35" fillId="26" borderId="61" xfId="0" applyFont="1" applyFill="1" applyBorder="1" applyAlignment="1">
      <alignment horizontal="center" vertical="center"/>
    </xf>
    <xf numFmtId="0" fontId="35" fillId="26" borderId="67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0" fontId="35" fillId="25" borderId="95" xfId="0" applyFont="1" applyFill="1" applyBorder="1" applyAlignment="1">
      <alignment horizontal="center" vertical="center"/>
    </xf>
    <xf numFmtId="0" fontId="35" fillId="25" borderId="62" xfId="0" applyFont="1" applyFill="1" applyBorder="1" applyAlignment="1">
      <alignment horizontal="center" vertical="center"/>
    </xf>
    <xf numFmtId="0" fontId="35" fillId="25" borderId="63" xfId="0" applyFont="1" applyFill="1" applyBorder="1" applyAlignment="1">
      <alignment horizontal="center" vertical="center"/>
    </xf>
    <xf numFmtId="0" fontId="34" fillId="25" borderId="96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0" borderId="98" xfId="0" applyFont="1" applyFill="1" applyBorder="1" applyAlignment="1">
      <alignment horizontal="center" vertical="center"/>
    </xf>
    <xf numFmtId="0" fontId="35" fillId="0" borderId="82" xfId="0" applyFont="1" applyFill="1" applyBorder="1" applyAlignment="1">
      <alignment vertical="center"/>
    </xf>
    <xf numFmtId="0" fontId="35" fillId="25" borderId="60" xfId="0" applyFont="1" applyFill="1" applyBorder="1" applyAlignment="1">
      <alignment horizontal="center" vertical="center"/>
    </xf>
    <xf numFmtId="0" fontId="35" fillId="26" borderId="78" xfId="0" applyFont="1" applyFill="1" applyBorder="1" applyAlignment="1">
      <alignment horizontal="center" vertical="center"/>
    </xf>
    <xf numFmtId="0" fontId="35" fillId="0" borderId="99" xfId="0" applyFont="1" applyFill="1" applyBorder="1" applyAlignment="1">
      <alignment horizontal="center" vertical="center"/>
    </xf>
    <xf numFmtId="0" fontId="35" fillId="25" borderId="100" xfId="0" applyFont="1" applyFill="1" applyBorder="1" applyAlignment="1">
      <alignment horizontal="center" vertical="center"/>
    </xf>
    <xf numFmtId="0" fontId="34" fillId="27" borderId="60" xfId="0" applyFont="1" applyFill="1" applyBorder="1" applyAlignment="1">
      <alignment horizontal="center" vertical="center"/>
    </xf>
    <xf numFmtId="0" fontId="34" fillId="28" borderId="60" xfId="0" applyFont="1" applyFill="1" applyBorder="1" applyAlignment="1">
      <alignment horizontal="center" vertical="center"/>
    </xf>
    <xf numFmtId="0" fontId="35" fillId="0" borderId="101" xfId="0" applyFont="1" applyFill="1" applyBorder="1" applyAlignment="1">
      <alignment horizontal="center" vertical="center"/>
    </xf>
    <xf numFmtId="0" fontId="34" fillId="0" borderId="102" xfId="0" applyFont="1" applyFill="1" applyBorder="1" applyAlignment="1">
      <alignment horizontal="center" vertical="center"/>
    </xf>
    <xf numFmtId="0" fontId="35" fillId="0" borderId="103" xfId="0" applyFont="1" applyFill="1" applyBorder="1" applyAlignment="1">
      <alignment horizontal="center" vertical="center"/>
    </xf>
    <xf numFmtId="0" fontId="35" fillId="0" borderId="104" xfId="0" applyFont="1" applyFill="1" applyBorder="1" applyAlignment="1">
      <alignment horizontal="center" vertical="center"/>
    </xf>
    <xf numFmtId="0" fontId="35" fillId="0" borderId="105" xfId="0" applyFont="1" applyFill="1" applyBorder="1" applyAlignment="1">
      <alignment horizontal="center" vertical="center"/>
    </xf>
    <xf numFmtId="0" fontId="35" fillId="0" borderId="106" xfId="0" applyFont="1" applyFill="1" applyBorder="1" applyAlignment="1">
      <alignment horizontal="center" vertical="center"/>
    </xf>
    <xf numFmtId="0" fontId="35" fillId="0" borderId="102" xfId="0" applyFont="1" applyFill="1" applyBorder="1" applyAlignment="1">
      <alignment horizontal="center" vertical="center"/>
    </xf>
    <xf numFmtId="0" fontId="35" fillId="0" borderId="107" xfId="0" applyFont="1" applyFill="1" applyBorder="1" applyAlignment="1">
      <alignment horizontal="center" vertical="center"/>
    </xf>
    <xf numFmtId="0" fontId="35" fillId="26" borderId="108" xfId="0" applyFont="1" applyFill="1" applyBorder="1" applyAlignment="1">
      <alignment horizontal="center" vertical="center"/>
    </xf>
    <xf numFmtId="0" fontId="35" fillId="26" borderId="109" xfId="0" applyFont="1" applyFill="1" applyBorder="1" applyAlignment="1">
      <alignment horizontal="center" vertical="center"/>
    </xf>
    <xf numFmtId="0" fontId="35" fillId="26" borderId="73" xfId="0" applyFont="1" applyFill="1" applyBorder="1" applyAlignment="1">
      <alignment vertical="center"/>
    </xf>
    <xf numFmtId="0" fontId="35" fillId="26" borderId="85" xfId="0" applyFont="1" applyFill="1" applyBorder="1" applyAlignment="1">
      <alignment vertical="center"/>
    </xf>
    <xf numFmtId="0" fontId="35" fillId="26" borderId="58" xfId="0" applyFont="1" applyFill="1" applyBorder="1" applyAlignment="1">
      <alignment vertical="center"/>
    </xf>
    <xf numFmtId="0" fontId="35" fillId="26" borderId="58" xfId="0" applyFont="1" applyFill="1" applyBorder="1" applyAlignment="1">
      <alignment horizontal="center" vertical="center"/>
    </xf>
    <xf numFmtId="0" fontId="35" fillId="26" borderId="73" xfId="0" applyFont="1" applyFill="1" applyBorder="1" applyAlignment="1">
      <alignment horizontal="center" vertical="center"/>
    </xf>
    <xf numFmtId="0" fontId="35" fillId="26" borderId="65" xfId="0" applyFont="1" applyFill="1" applyBorder="1" applyAlignment="1">
      <alignment horizontal="center" vertical="center"/>
    </xf>
    <xf numFmtId="0" fontId="35" fillId="26" borderId="110" xfId="0" applyFont="1" applyFill="1" applyBorder="1" applyAlignment="1">
      <alignment horizontal="center" vertical="center"/>
    </xf>
    <xf numFmtId="0" fontId="34" fillId="26" borderId="66" xfId="0" applyFont="1" applyFill="1" applyBorder="1" applyAlignment="1">
      <alignment horizontal="center" vertical="center"/>
    </xf>
    <xf numFmtId="0" fontId="35" fillId="26" borderId="111" xfId="0" applyFont="1" applyFill="1" applyBorder="1" applyAlignment="1">
      <alignment horizontal="center" vertical="center"/>
    </xf>
    <xf numFmtId="202" fontId="35" fillId="26" borderId="60" xfId="0" applyNumberFormat="1" applyFont="1" applyFill="1" applyBorder="1" applyAlignment="1">
      <alignment horizontal="center" vertical="center"/>
    </xf>
    <xf numFmtId="201" fontId="35" fillId="26" borderId="60" xfId="0" applyNumberFormat="1" applyFont="1" applyFill="1" applyBorder="1" applyAlignment="1">
      <alignment horizontal="center" vertical="center"/>
    </xf>
    <xf numFmtId="0" fontId="35" fillId="26" borderId="67" xfId="0" applyFont="1" applyFill="1" applyBorder="1" applyAlignment="1">
      <alignment vertical="center"/>
    </xf>
    <xf numFmtId="201" fontId="35" fillId="25" borderId="89" xfId="0" applyNumberFormat="1" applyFont="1" applyFill="1" applyBorder="1" applyAlignment="1">
      <alignment horizontal="center" vertical="center"/>
    </xf>
    <xf numFmtId="0" fontId="35" fillId="25" borderId="94" xfId="0" applyFont="1" applyFill="1" applyBorder="1" applyAlignment="1">
      <alignment horizontal="center" vertical="center"/>
    </xf>
    <xf numFmtId="0" fontId="35" fillId="25" borderId="94" xfId="0" applyFont="1" applyFill="1" applyBorder="1" applyAlignment="1">
      <alignment vertical="center"/>
    </xf>
    <xf numFmtId="0" fontId="35" fillId="26" borderId="78" xfId="0" applyFont="1" applyFill="1" applyBorder="1" applyAlignment="1" applyProtection="1">
      <alignment horizontal="left" vertical="center"/>
      <protection hidden="1"/>
    </xf>
    <xf numFmtId="0" fontId="35" fillId="26" borderId="35" xfId="0" applyFont="1" applyFill="1" applyBorder="1" applyAlignment="1" applyProtection="1">
      <alignment vertical="center"/>
      <protection hidden="1"/>
    </xf>
    <xf numFmtId="0" fontId="35" fillId="26" borderId="59" xfId="0" applyFont="1" applyFill="1" applyBorder="1" applyAlignment="1" applyProtection="1">
      <alignment vertical="center"/>
      <protection hidden="1"/>
    </xf>
    <xf numFmtId="0" fontId="35" fillId="26" borderId="23" xfId="0" applyFont="1" applyFill="1" applyBorder="1" applyAlignment="1" applyProtection="1">
      <alignment horizontal="center" vertical="center"/>
      <protection hidden="1"/>
    </xf>
    <xf numFmtId="0" fontId="35" fillId="26" borderId="23" xfId="0" applyFont="1" applyFill="1" applyBorder="1" applyAlignment="1" applyProtection="1">
      <alignment vertical="center"/>
      <protection hidden="1"/>
    </xf>
    <xf numFmtId="0" fontId="35" fillId="26" borderId="109" xfId="0" applyFont="1" applyFill="1" applyBorder="1" applyAlignment="1" applyProtection="1">
      <alignment vertical="center"/>
      <protection hidden="1"/>
    </xf>
    <xf numFmtId="201" fontId="35" fillId="26" borderId="76" xfId="0" applyNumberFormat="1" applyFont="1" applyFill="1" applyBorder="1" applyAlignment="1">
      <alignment horizontal="center" vertical="center"/>
    </xf>
    <xf numFmtId="0" fontId="35" fillId="26" borderId="82" xfId="0" applyFont="1" applyFill="1" applyBorder="1" applyAlignment="1">
      <alignment horizontal="center" vertical="center"/>
    </xf>
    <xf numFmtId="0" fontId="34" fillId="28" borderId="76" xfId="0" applyFont="1" applyFill="1" applyBorder="1" applyAlignment="1">
      <alignment horizontal="center" vertical="center"/>
    </xf>
    <xf numFmtId="0" fontId="35" fillId="26" borderId="82" xfId="0" applyFont="1" applyFill="1" applyBorder="1" applyAlignment="1">
      <alignment vertical="center"/>
    </xf>
    <xf numFmtId="0" fontId="35" fillId="26" borderId="69" xfId="0" applyFont="1" applyFill="1" applyBorder="1" applyAlignment="1">
      <alignment vertical="center"/>
    </xf>
    <xf numFmtId="0" fontId="34" fillId="0" borderId="1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5" fillId="0" borderId="9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113" xfId="0" applyFont="1" applyFill="1" applyBorder="1" applyAlignment="1">
      <alignment horizontal="center" vertical="center"/>
    </xf>
    <xf numFmtId="0" fontId="35" fillId="0" borderId="111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26" borderId="76" xfId="0" applyFont="1" applyFill="1" applyBorder="1" applyAlignment="1">
      <alignment horizontal="center" vertical="center"/>
    </xf>
    <xf numFmtId="0" fontId="35" fillId="0" borderId="113" xfId="0" applyFont="1" applyFill="1" applyBorder="1" applyAlignment="1">
      <alignment vertical="center"/>
    </xf>
    <xf numFmtId="0" fontId="35" fillId="0" borderId="65" xfId="0" applyFont="1" applyFill="1" applyBorder="1" applyAlignment="1">
      <alignment vertical="center"/>
    </xf>
    <xf numFmtId="0" fontId="35" fillId="0" borderId="110" xfId="0" applyFont="1" applyFill="1" applyBorder="1" applyAlignment="1">
      <alignment vertical="center"/>
    </xf>
    <xf numFmtId="0" fontId="35" fillId="0" borderId="80" xfId="0" applyFont="1" applyFill="1" applyBorder="1" applyAlignment="1">
      <alignment vertical="center"/>
    </xf>
    <xf numFmtId="0" fontId="35" fillId="0" borderId="104" xfId="0" applyFont="1" applyFill="1" applyBorder="1" applyAlignment="1">
      <alignment vertical="center"/>
    </xf>
    <xf numFmtId="0" fontId="35" fillId="26" borderId="109" xfId="0" applyFont="1" applyFill="1" applyBorder="1" applyAlignment="1">
      <alignment vertical="center"/>
    </xf>
    <xf numFmtId="0" fontId="35" fillId="26" borderId="95" xfId="0" applyFont="1" applyFill="1" applyBorder="1" applyAlignment="1">
      <alignment horizontal="center" vertical="center"/>
    </xf>
    <xf numFmtId="0" fontId="34" fillId="26" borderId="96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vertical="center"/>
    </xf>
    <xf numFmtId="0" fontId="35" fillId="0" borderId="78" xfId="0" applyFont="1" applyFill="1" applyBorder="1" applyAlignment="1">
      <alignment vertical="center"/>
    </xf>
    <xf numFmtId="0" fontId="35" fillId="0" borderId="35" xfId="0" applyFont="1" applyFill="1" applyBorder="1" applyAlignment="1">
      <alignment vertical="center"/>
    </xf>
    <xf numFmtId="0" fontId="35" fillId="0" borderId="59" xfId="0" applyFont="1" applyFill="1" applyBorder="1" applyAlignment="1">
      <alignment vertical="center"/>
    </xf>
    <xf numFmtId="0" fontId="35" fillId="26" borderId="114" xfId="0" applyFont="1" applyFill="1" applyBorder="1" applyAlignment="1">
      <alignment vertical="center"/>
    </xf>
    <xf numFmtId="0" fontId="35" fillId="26" borderId="32" xfId="0" applyFont="1" applyFill="1" applyBorder="1" applyAlignment="1">
      <alignment vertical="center"/>
    </xf>
    <xf numFmtId="0" fontId="35" fillId="26" borderId="95" xfId="0" applyFont="1" applyFill="1" applyBorder="1" applyAlignment="1">
      <alignment vertical="center"/>
    </xf>
    <xf numFmtId="0" fontId="35" fillId="26" borderId="96" xfId="0" applyFont="1" applyFill="1" applyBorder="1" applyAlignment="1">
      <alignment horizontal="center" vertical="center"/>
    </xf>
    <xf numFmtId="0" fontId="35" fillId="26" borderId="114" xfId="0" applyFont="1" applyFill="1" applyBorder="1" applyAlignment="1">
      <alignment horizontal="center" vertical="center"/>
    </xf>
    <xf numFmtId="0" fontId="35" fillId="26" borderId="63" xfId="0" applyFont="1" applyFill="1" applyBorder="1" applyAlignment="1">
      <alignment horizontal="center" vertical="center"/>
    </xf>
    <xf numFmtId="0" fontId="35" fillId="26" borderId="104" xfId="0" applyFont="1" applyFill="1" applyBorder="1" applyAlignment="1">
      <alignment vertical="center"/>
    </xf>
    <xf numFmtId="0" fontId="35" fillId="26" borderId="63" xfId="0" applyFont="1" applyFill="1" applyBorder="1" applyAlignment="1">
      <alignment vertical="center"/>
    </xf>
    <xf numFmtId="0" fontId="35" fillId="25" borderId="115" xfId="0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center" vertical="center"/>
    </xf>
    <xf numFmtId="0" fontId="35" fillId="25" borderId="71" xfId="0" applyFont="1" applyFill="1" applyBorder="1" applyAlignment="1">
      <alignment horizontal="center" vertical="center"/>
    </xf>
    <xf numFmtId="0" fontId="35" fillId="0" borderId="100" xfId="0" applyFont="1" applyFill="1" applyBorder="1" applyAlignment="1">
      <alignment horizontal="center" vertical="center"/>
    </xf>
    <xf numFmtId="0" fontId="35" fillId="0" borderId="88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5" fillId="25" borderId="114" xfId="0" applyFont="1" applyFill="1" applyBorder="1" applyAlignment="1">
      <alignment horizontal="left" vertical="center"/>
    </xf>
    <xf numFmtId="0" fontId="35" fillId="25" borderId="95" xfId="0" applyFont="1" applyFill="1" applyBorder="1" applyAlignment="1">
      <alignment vertical="center"/>
    </xf>
    <xf numFmtId="0" fontId="35" fillId="25" borderId="114" xfId="0" applyFont="1" applyFill="1" applyBorder="1" applyAlignment="1">
      <alignment vertical="center"/>
    </xf>
    <xf numFmtId="0" fontId="35" fillId="25" borderId="63" xfId="0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35" fillId="0" borderId="91" xfId="0" applyFont="1" applyFill="1" applyBorder="1" applyAlignment="1">
      <alignment vertical="center"/>
    </xf>
    <xf numFmtId="0" fontId="35" fillId="0" borderId="41" xfId="0" applyFont="1" applyFill="1" applyBorder="1" applyAlignment="1">
      <alignment vertical="center"/>
    </xf>
    <xf numFmtId="0" fontId="35" fillId="0" borderId="98" xfId="0" applyFont="1" applyFill="1" applyBorder="1" applyAlignment="1">
      <alignment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87" xfId="0" applyFont="1" applyFill="1" applyBorder="1" applyAlignment="1">
      <alignment horizontal="center" vertical="center"/>
    </xf>
    <xf numFmtId="0" fontId="35" fillId="0" borderId="0" xfId="0" applyFont="1" applyFill="1" applyAlignment="1" applyProtection="1">
      <alignment vertical="center"/>
      <protection hidden="1"/>
    </xf>
    <xf numFmtId="0" fontId="35" fillId="26" borderId="59" xfId="0" applyFont="1" applyFill="1" applyBorder="1" applyAlignment="1">
      <alignment horizontal="center" vertical="center"/>
    </xf>
    <xf numFmtId="0" fontId="35" fillId="26" borderId="35" xfId="0" applyFont="1" applyFill="1" applyBorder="1" applyAlignment="1">
      <alignment horizontal="center" vertical="center"/>
    </xf>
    <xf numFmtId="0" fontId="35" fillId="25" borderId="67" xfId="0" applyFont="1" applyFill="1" applyBorder="1" applyAlignment="1">
      <alignment horizontal="center" vertical="center"/>
    </xf>
    <xf numFmtId="0" fontId="35" fillId="25" borderId="67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2" fillId="0" borderId="52" xfId="0" applyFont="1" applyBorder="1" applyAlignment="1">
      <alignment horizontal="center" vertical="center"/>
    </xf>
    <xf numFmtId="0" fontId="32" fillId="0" borderId="17" xfId="0" applyFont="1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0" borderId="25" xfId="0" applyFont="1" applyBorder="1" applyAlignment="1">
      <alignment vertical="center"/>
    </xf>
    <xf numFmtId="0" fontId="35" fillId="26" borderId="114" xfId="0" applyFont="1" applyFill="1" applyBorder="1" applyAlignment="1">
      <alignment horizontal="left" vertical="center"/>
    </xf>
    <xf numFmtId="0" fontId="35" fillId="0" borderId="76" xfId="0" applyFont="1" applyFill="1" applyBorder="1" applyAlignment="1" applyProtection="1">
      <alignment horizontal="center" vertical="center"/>
      <protection hidden="1"/>
    </xf>
    <xf numFmtId="0" fontId="35" fillId="0" borderId="93" xfId="0" applyFont="1" applyFill="1" applyBorder="1" applyAlignment="1" applyProtection="1">
      <alignment horizontal="center" vertical="center" wrapText="1"/>
      <protection hidden="1"/>
    </xf>
    <xf numFmtId="0" fontId="35" fillId="0" borderId="106" xfId="0" applyFont="1" applyFill="1" applyBorder="1" applyAlignment="1">
      <alignment vertical="center"/>
    </xf>
    <xf numFmtId="0" fontId="35" fillId="0" borderId="53" xfId="0" applyFont="1" applyFill="1" applyBorder="1" applyAlignment="1">
      <alignment vertical="center"/>
    </xf>
    <xf numFmtId="0" fontId="35" fillId="0" borderId="99" xfId="0" applyFont="1" applyFill="1" applyBorder="1" applyAlignment="1">
      <alignment vertical="center"/>
    </xf>
    <xf numFmtId="0" fontId="35" fillId="26" borderId="62" xfId="0" applyFont="1" applyFill="1" applyBorder="1" applyAlignment="1">
      <alignment horizontal="center" vertical="center"/>
    </xf>
    <xf numFmtId="0" fontId="35" fillId="25" borderId="32" xfId="0" applyFont="1" applyFill="1" applyBorder="1" applyAlignment="1">
      <alignment horizontal="left" vertical="center" wrapText="1"/>
    </xf>
    <xf numFmtId="0" fontId="35" fillId="25" borderId="95" xfId="0" applyFont="1" applyFill="1" applyBorder="1" applyAlignment="1">
      <alignment horizontal="left" vertical="center" wrapText="1"/>
    </xf>
    <xf numFmtId="0" fontId="35" fillId="25" borderId="96" xfId="0" applyFont="1" applyFill="1" applyBorder="1" applyAlignment="1">
      <alignment horizontal="center" vertical="center" wrapText="1"/>
    </xf>
    <xf numFmtId="0" fontId="35" fillId="26" borderId="32" xfId="0" applyFont="1" applyFill="1" applyBorder="1" applyAlignment="1">
      <alignment horizontal="left" vertical="center" wrapText="1"/>
    </xf>
    <xf numFmtId="0" fontId="35" fillId="26" borderId="95" xfId="0" applyFont="1" applyFill="1" applyBorder="1" applyAlignment="1">
      <alignment horizontal="left" vertical="center" wrapText="1"/>
    </xf>
    <xf numFmtId="0" fontId="35" fillId="26" borderId="96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 applyProtection="1">
      <alignment vertical="center"/>
      <protection hidden="1"/>
    </xf>
    <xf numFmtId="0" fontId="35" fillId="25" borderId="8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5" fillId="0" borderId="0" xfId="0" applyNumberFormat="1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vertical="center" wrapText="1"/>
    </xf>
    <xf numFmtId="0" fontId="34" fillId="0" borderId="23" xfId="0" applyFont="1" applyFill="1" applyBorder="1" applyAlignment="1">
      <alignment vertical="center" wrapText="1"/>
    </xf>
    <xf numFmtId="0" fontId="34" fillId="0" borderId="94" xfId="0" applyFont="1" applyFill="1" applyBorder="1" applyAlignment="1">
      <alignment horizontal="center" vertical="center" wrapText="1"/>
    </xf>
    <xf numFmtId="0" fontId="34" fillId="0" borderId="90" xfId="0" applyFont="1" applyFill="1" applyBorder="1" applyAlignment="1">
      <alignment horizontal="center" vertical="center" wrapText="1"/>
    </xf>
    <xf numFmtId="0" fontId="35" fillId="26" borderId="66" xfId="0" applyFont="1" applyFill="1" applyBorder="1" applyAlignment="1">
      <alignment horizontal="center" vertical="center"/>
    </xf>
    <xf numFmtId="0" fontId="35" fillId="26" borderId="64" xfId="0" applyFont="1" applyFill="1" applyBorder="1" applyAlignment="1">
      <alignment horizontal="center" vertical="center"/>
    </xf>
    <xf numFmtId="0" fontId="35" fillId="26" borderId="86" xfId="0" applyFont="1" applyFill="1" applyBorder="1" applyAlignment="1">
      <alignment vertical="center"/>
    </xf>
    <xf numFmtId="0" fontId="35" fillId="26" borderId="87" xfId="0" applyFont="1" applyFill="1" applyBorder="1" applyAlignment="1">
      <alignment vertical="center"/>
    </xf>
    <xf numFmtId="0" fontId="35" fillId="26" borderId="88" xfId="0" applyFont="1" applyFill="1" applyBorder="1" applyAlignment="1">
      <alignment vertical="center"/>
    </xf>
    <xf numFmtId="0" fontId="35" fillId="26" borderId="89" xfId="0" applyFont="1" applyFill="1" applyBorder="1" applyAlignment="1">
      <alignment horizontal="center" vertical="center"/>
    </xf>
    <xf numFmtId="0" fontId="35" fillId="26" borderId="88" xfId="0" applyFont="1" applyFill="1" applyBorder="1" applyAlignment="1">
      <alignment horizontal="center" vertical="center"/>
    </xf>
    <xf numFmtId="0" fontId="35" fillId="26" borderId="87" xfId="0" applyFont="1" applyFill="1" applyBorder="1" applyAlignment="1">
      <alignment horizontal="center" vertical="center"/>
    </xf>
    <xf numFmtId="0" fontId="35" fillId="26" borderId="90" xfId="0" applyFont="1" applyFill="1" applyBorder="1" applyAlignment="1">
      <alignment horizontal="center" vertical="center"/>
    </xf>
    <xf numFmtId="0" fontId="35" fillId="26" borderId="116" xfId="0" applyFont="1" applyFill="1" applyBorder="1" applyAlignment="1">
      <alignment horizontal="center" vertical="center"/>
    </xf>
    <xf numFmtId="0" fontId="35" fillId="26" borderId="86" xfId="0" applyFont="1" applyFill="1" applyBorder="1" applyAlignment="1">
      <alignment horizontal="center" vertical="center"/>
    </xf>
    <xf numFmtId="0" fontId="35" fillId="26" borderId="117" xfId="0" applyFont="1" applyFill="1" applyBorder="1" applyAlignment="1">
      <alignment horizontal="center" vertical="center"/>
    </xf>
    <xf numFmtId="0" fontId="34" fillId="0" borderId="108" xfId="0" applyFont="1" applyFill="1" applyBorder="1" applyAlignment="1">
      <alignment vertical="center" wrapText="1"/>
    </xf>
    <xf numFmtId="201" fontId="35" fillId="25" borderId="60" xfId="0" applyNumberFormat="1" applyFont="1" applyFill="1" applyBorder="1" applyAlignment="1">
      <alignment horizontal="center" vertical="center"/>
    </xf>
    <xf numFmtId="0" fontId="35" fillId="25" borderId="100" xfId="0" applyFont="1" applyFill="1" applyBorder="1" applyAlignment="1">
      <alignment vertical="center"/>
    </xf>
    <xf numFmtId="0" fontId="35" fillId="26" borderId="59" xfId="0" applyFont="1" applyFill="1" applyBorder="1" applyAlignment="1">
      <alignment vertical="center"/>
    </xf>
    <xf numFmtId="0" fontId="34" fillId="0" borderId="116" xfId="0" applyFont="1" applyFill="1" applyBorder="1" applyAlignment="1">
      <alignment horizontal="center" vertical="center" wrapText="1"/>
    </xf>
    <xf numFmtId="0" fontId="35" fillId="26" borderId="77" xfId="0" applyFont="1" applyFill="1" applyBorder="1" applyAlignment="1">
      <alignment horizontal="left" vertical="center"/>
    </xf>
    <xf numFmtId="0" fontId="34" fillId="27" borderId="76" xfId="0" applyFont="1" applyFill="1" applyBorder="1" applyAlignment="1">
      <alignment horizontal="center" vertical="center"/>
    </xf>
    <xf numFmtId="0" fontId="34" fillId="28" borderId="96" xfId="0" applyFont="1" applyFill="1" applyBorder="1" applyAlignment="1">
      <alignment horizontal="center" vertical="center"/>
    </xf>
    <xf numFmtId="0" fontId="35" fillId="26" borderId="114" xfId="0" applyFont="1" applyFill="1" applyBorder="1" applyAlignment="1" applyProtection="1">
      <alignment horizontal="left" vertical="center"/>
      <protection hidden="1"/>
    </xf>
    <xf numFmtId="0" fontId="35" fillId="26" borderId="32" xfId="0" applyFont="1" applyFill="1" applyBorder="1" applyAlignment="1" applyProtection="1">
      <alignment vertical="center"/>
      <protection hidden="1"/>
    </xf>
    <xf numFmtId="0" fontId="35" fillId="26" borderId="62" xfId="0" applyFont="1" applyFill="1" applyBorder="1" applyAlignment="1" applyProtection="1">
      <alignment vertical="center"/>
      <protection hidden="1"/>
    </xf>
    <xf numFmtId="201" fontId="35" fillId="26" borderId="96" xfId="0" applyNumberFormat="1" applyFont="1" applyFill="1" applyBorder="1" applyAlignment="1">
      <alignment horizontal="center" vertical="center"/>
    </xf>
    <xf numFmtId="0" fontId="35" fillId="26" borderId="63" xfId="0" applyFont="1" applyFill="1" applyBorder="1" applyAlignment="1" applyProtection="1">
      <alignment horizontal="center" vertical="center"/>
      <protection hidden="1"/>
    </xf>
    <xf numFmtId="0" fontId="35" fillId="26" borderId="63" xfId="0" applyFont="1" applyFill="1" applyBorder="1" applyAlignment="1" applyProtection="1">
      <alignment vertical="center"/>
      <protection hidden="1"/>
    </xf>
    <xf numFmtId="0" fontId="35" fillId="26" borderId="118" xfId="0" applyFont="1" applyFill="1" applyBorder="1" applyAlignment="1" applyProtection="1">
      <alignment vertical="center"/>
      <protection hidden="1"/>
    </xf>
    <xf numFmtId="0" fontId="35" fillId="26" borderId="75" xfId="0" applyFont="1" applyFill="1" applyBorder="1" applyAlignment="1">
      <alignment vertical="center"/>
    </xf>
    <xf numFmtId="0" fontId="35" fillId="26" borderId="73" xfId="0" applyFont="1" applyFill="1" applyBorder="1" applyAlignment="1">
      <alignment horizontal="left" vertical="center"/>
    </xf>
    <xf numFmtId="0" fontId="35" fillId="26" borderId="113" xfId="0" applyFont="1" applyFill="1" applyBorder="1" applyAlignment="1">
      <alignment horizontal="center" vertical="center"/>
    </xf>
    <xf numFmtId="0" fontId="34" fillId="26" borderId="76" xfId="0" applyFont="1" applyFill="1" applyBorder="1" applyAlignment="1">
      <alignment horizontal="center" vertical="center"/>
    </xf>
    <xf numFmtId="0" fontId="35" fillId="25" borderId="73" xfId="0" applyFont="1" applyFill="1" applyBorder="1" applyAlignment="1">
      <alignment horizontal="left" vertical="center"/>
    </xf>
    <xf numFmtId="0" fontId="35" fillId="25" borderId="85" xfId="0" applyFont="1" applyFill="1" applyBorder="1" applyAlignment="1">
      <alignment vertical="center"/>
    </xf>
    <xf numFmtId="201" fontId="35" fillId="25" borderId="66" xfId="0" applyNumberFormat="1" applyFont="1" applyFill="1" applyBorder="1" applyAlignment="1">
      <alignment horizontal="center" vertical="center"/>
    </xf>
    <xf numFmtId="0" fontId="35" fillId="25" borderId="58" xfId="0" applyFont="1" applyFill="1" applyBorder="1" applyAlignment="1">
      <alignment horizontal="center" vertical="center"/>
    </xf>
    <xf numFmtId="0" fontId="35" fillId="25" borderId="64" xfId="0" applyFont="1" applyFill="1" applyBorder="1" applyAlignment="1">
      <alignment horizontal="center" vertical="center"/>
    </xf>
    <xf numFmtId="0" fontId="35" fillId="25" borderId="65" xfId="0" applyFont="1" applyFill="1" applyBorder="1" applyAlignment="1">
      <alignment horizontal="center" vertical="center"/>
    </xf>
    <xf numFmtId="0" fontId="34" fillId="25" borderId="66" xfId="0" applyFont="1" applyFill="1" applyBorder="1" applyAlignment="1">
      <alignment horizontal="center" vertical="center"/>
    </xf>
    <xf numFmtId="0" fontId="35" fillId="25" borderId="64" xfId="0" applyFont="1" applyFill="1" applyBorder="1" applyAlignment="1">
      <alignment vertical="center"/>
    </xf>
    <xf numFmtId="0" fontId="35" fillId="25" borderId="65" xfId="0" applyFont="1" applyFill="1" applyBorder="1" applyAlignment="1">
      <alignment vertical="center"/>
    </xf>
    <xf numFmtId="0" fontId="35" fillId="25" borderId="58" xfId="0" applyFont="1" applyFill="1" applyBorder="1" applyAlignment="1">
      <alignment vertical="center"/>
    </xf>
    <xf numFmtId="0" fontId="35" fillId="26" borderId="86" xfId="0" applyFont="1" applyFill="1" applyBorder="1" applyAlignment="1">
      <alignment horizontal="left" vertical="center"/>
    </xf>
    <xf numFmtId="0" fontId="35" fillId="26" borderId="94" xfId="0" applyFont="1" applyFill="1" applyBorder="1" applyAlignment="1">
      <alignment horizontal="center" vertical="center"/>
    </xf>
    <xf numFmtId="0" fontId="34" fillId="26" borderId="89" xfId="0" applyFont="1" applyFill="1" applyBorder="1" applyAlignment="1">
      <alignment horizontal="center" vertical="center"/>
    </xf>
    <xf numFmtId="0" fontId="35" fillId="26" borderId="100" xfId="0" applyFont="1" applyFill="1" applyBorder="1" applyAlignment="1">
      <alignment vertical="center"/>
    </xf>
    <xf numFmtId="0" fontId="35" fillId="26" borderId="90" xfId="0" applyFont="1" applyFill="1" applyBorder="1" applyAlignment="1">
      <alignment vertical="center"/>
    </xf>
    <xf numFmtId="0" fontId="26" fillId="0" borderId="0" xfId="0" applyFont="1" applyBorder="1" applyAlignment="1">
      <alignment horizontal="center"/>
    </xf>
    <xf numFmtId="0" fontId="34" fillId="0" borderId="119" xfId="0" applyFont="1" applyFill="1" applyBorder="1" applyAlignment="1">
      <alignment horizontal="center" vertical="center" wrapText="1"/>
    </xf>
    <xf numFmtId="0" fontId="34" fillId="0" borderId="120" xfId="0" applyFont="1" applyFill="1" applyBorder="1" applyAlignment="1">
      <alignment horizontal="center" vertical="center"/>
    </xf>
    <xf numFmtId="0" fontId="34" fillId="0" borderId="121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4" fillId="0" borderId="122" xfId="0" applyFont="1" applyFill="1" applyBorder="1" applyAlignment="1" applyProtection="1">
      <alignment horizontal="center" vertical="center" wrapText="1"/>
      <protection hidden="1"/>
    </xf>
    <xf numFmtId="0" fontId="34" fillId="0" borderId="123" xfId="0" applyFont="1" applyFill="1" applyBorder="1" applyAlignment="1" applyProtection="1">
      <alignment horizontal="center" vertical="center" wrapText="1"/>
      <protection hidden="1"/>
    </xf>
    <xf numFmtId="0" fontId="34" fillId="0" borderId="124" xfId="0" applyFont="1" applyFill="1" applyBorder="1" applyAlignment="1" applyProtection="1">
      <alignment horizontal="center" vertical="center" wrapText="1"/>
      <protection hidden="1"/>
    </xf>
    <xf numFmtId="0" fontId="34" fillId="0" borderId="125" xfId="0" applyFont="1" applyFill="1" applyBorder="1" applyAlignment="1" applyProtection="1">
      <alignment horizontal="center" vertical="center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34" fillId="0" borderId="115" xfId="0" applyFont="1" applyFill="1" applyBorder="1" applyAlignment="1" applyProtection="1">
      <alignment horizontal="center" vertical="center" wrapText="1"/>
      <protection hidden="1"/>
    </xf>
    <xf numFmtId="0" fontId="34" fillId="0" borderId="126" xfId="0" applyFont="1" applyFill="1" applyBorder="1" applyAlignment="1" applyProtection="1">
      <alignment horizontal="center" vertical="center" wrapText="1"/>
      <protection hidden="1"/>
    </xf>
    <xf numFmtId="0" fontId="34" fillId="0" borderId="49" xfId="0" applyFont="1" applyFill="1" applyBorder="1" applyAlignment="1" applyProtection="1">
      <alignment horizontal="center" vertical="center" wrapText="1"/>
      <protection hidden="1"/>
    </xf>
    <xf numFmtId="0" fontId="34" fillId="0" borderId="127" xfId="0" applyFont="1" applyFill="1" applyBorder="1" applyAlignment="1" applyProtection="1">
      <alignment horizontal="center" vertical="center" wrapText="1"/>
      <protection hidden="1"/>
    </xf>
    <xf numFmtId="0" fontId="34" fillId="0" borderId="121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128" xfId="0" applyFont="1" applyBorder="1" applyAlignment="1">
      <alignment horizontal="center" vertical="center"/>
    </xf>
    <xf numFmtId="0" fontId="34" fillId="0" borderId="122" xfId="0" applyFont="1" applyFill="1" applyBorder="1" applyAlignment="1">
      <alignment horizontal="center" vertical="center" wrapText="1"/>
    </xf>
    <xf numFmtId="0" fontId="34" fillId="0" borderId="123" xfId="0" applyFont="1" applyFill="1" applyBorder="1" applyAlignment="1">
      <alignment horizontal="center" vertical="center" wrapText="1"/>
    </xf>
    <xf numFmtId="0" fontId="34" fillId="0" borderId="124" xfId="0" applyFont="1" applyFill="1" applyBorder="1" applyAlignment="1">
      <alignment horizontal="center" vertical="center" wrapText="1"/>
    </xf>
    <xf numFmtId="0" fontId="34" fillId="0" borderId="12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15" xfId="0" applyFont="1" applyFill="1" applyBorder="1" applyAlignment="1">
      <alignment horizontal="center" vertical="center" wrapText="1"/>
    </xf>
    <xf numFmtId="0" fontId="34" fillId="0" borderId="126" xfId="0" applyFont="1" applyFill="1" applyBorder="1" applyAlignment="1">
      <alignment horizontal="center" vertical="center" wrapText="1"/>
    </xf>
    <xf numFmtId="0" fontId="34" fillId="0" borderId="49" xfId="0" applyFont="1" applyFill="1" applyBorder="1" applyAlignment="1">
      <alignment horizontal="center" vertical="center" wrapText="1"/>
    </xf>
    <xf numFmtId="0" fontId="34" fillId="0" borderId="127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1" fillId="0" borderId="40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35" fillId="0" borderId="129" xfId="0" applyFont="1" applyFill="1" applyBorder="1" applyAlignment="1" applyProtection="1">
      <alignment horizontal="left" vertical="center"/>
      <protection hidden="1"/>
    </xf>
    <xf numFmtId="0" fontId="35" fillId="0" borderId="85" xfId="0" applyFont="1" applyFill="1" applyBorder="1" applyAlignment="1" applyProtection="1">
      <alignment horizontal="left" vertical="center"/>
      <protection hidden="1"/>
    </xf>
    <xf numFmtId="0" fontId="35" fillId="0" borderId="58" xfId="0" applyFont="1" applyFill="1" applyBorder="1" applyAlignment="1" applyProtection="1">
      <alignment horizontal="left" vertical="center"/>
      <protection hidden="1"/>
    </xf>
    <xf numFmtId="0" fontId="35" fillId="25" borderId="86" xfId="0" applyFont="1" applyFill="1" applyBorder="1" applyAlignment="1">
      <alignment horizontal="left" vertical="center" wrapText="1"/>
    </xf>
    <xf numFmtId="0" fontId="35" fillId="25" borderId="87" xfId="0" applyFont="1" applyFill="1" applyBorder="1" applyAlignment="1">
      <alignment horizontal="left" vertical="center" wrapText="1"/>
    </xf>
    <xf numFmtId="0" fontId="35" fillId="25" borderId="88" xfId="0" applyFont="1" applyFill="1" applyBorder="1" applyAlignment="1">
      <alignment horizontal="left" vertical="center" wrapText="1"/>
    </xf>
    <xf numFmtId="0" fontId="34" fillId="0" borderId="128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left" vertical="center"/>
    </xf>
    <xf numFmtId="0" fontId="31" fillId="0" borderId="130" xfId="0" applyFont="1" applyBorder="1" applyAlignment="1">
      <alignment horizontal="left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4" fillId="0" borderId="122" xfId="0" applyFont="1" applyFill="1" applyBorder="1" applyAlignment="1">
      <alignment horizontal="center" vertical="center"/>
    </xf>
    <xf numFmtId="0" fontId="34" fillId="0" borderId="123" xfId="0" applyFont="1" applyFill="1" applyBorder="1" applyAlignment="1">
      <alignment horizontal="center" vertical="center"/>
    </xf>
    <xf numFmtId="0" fontId="34" fillId="0" borderId="124" xfId="0" applyFont="1" applyFill="1" applyBorder="1" applyAlignment="1">
      <alignment horizontal="center" vertical="center"/>
    </xf>
    <xf numFmtId="0" fontId="34" fillId="0" borderId="12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15" xfId="0" applyFont="1" applyFill="1" applyBorder="1" applyAlignment="1">
      <alignment horizontal="center" vertical="center"/>
    </xf>
    <xf numFmtId="0" fontId="34" fillId="0" borderId="126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127" xfId="0" applyFont="1" applyFill="1" applyBorder="1" applyAlignment="1">
      <alignment horizontal="center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5" fillId="0" borderId="23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/>
    </xf>
    <xf numFmtId="0" fontId="34" fillId="0" borderId="121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center" vertical="center" wrapText="1"/>
    </xf>
    <xf numFmtId="0" fontId="34" fillId="0" borderId="128" xfId="0" applyFont="1" applyFill="1" applyBorder="1" applyAlignment="1">
      <alignment horizontal="center" vertical="center" wrapText="1"/>
    </xf>
    <xf numFmtId="0" fontId="34" fillId="0" borderId="131" xfId="0" applyFont="1" applyFill="1" applyBorder="1" applyAlignment="1">
      <alignment horizontal="center" vertical="center" wrapText="1"/>
    </xf>
    <xf numFmtId="0" fontId="34" fillId="0" borderId="132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 applyProtection="1">
      <alignment horizontal="left" vertical="center"/>
      <protection hidden="1"/>
    </xf>
    <xf numFmtId="0" fontId="35" fillId="0" borderId="34" xfId="0" applyFont="1" applyFill="1" applyBorder="1" applyAlignment="1" applyProtection="1">
      <alignment horizontal="left" vertical="center"/>
      <protection hidden="1"/>
    </xf>
    <xf numFmtId="0" fontId="35" fillId="0" borderId="91" xfId="0" applyFont="1" applyFill="1" applyBorder="1" applyAlignment="1" applyProtection="1">
      <alignment horizontal="left" vertical="center"/>
      <protection hidden="1"/>
    </xf>
    <xf numFmtId="0" fontId="34" fillId="0" borderId="56" xfId="0" applyFont="1" applyFill="1" applyBorder="1" applyAlignment="1">
      <alignment horizontal="center" vertical="center" wrapText="1"/>
    </xf>
    <xf numFmtId="0" fontId="35" fillId="25" borderId="114" xfId="0" applyFont="1" applyFill="1" applyBorder="1" applyAlignment="1">
      <alignment horizontal="left" vertical="center" wrapText="1"/>
    </xf>
    <xf numFmtId="0" fontId="35" fillId="25" borderId="32" xfId="0" applyFont="1" applyFill="1" applyBorder="1" applyAlignment="1">
      <alignment horizontal="left" vertical="center" wrapText="1"/>
    </xf>
    <xf numFmtId="0" fontId="35" fillId="25" borderId="95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34" fillId="0" borderId="133" xfId="0" applyFont="1" applyFill="1" applyBorder="1" applyAlignment="1" applyProtection="1">
      <alignment horizontal="center" vertical="center" wrapText="1"/>
      <protection hidden="1"/>
    </xf>
    <xf numFmtId="0" fontId="34" fillId="0" borderId="134" xfId="0" applyFont="1" applyFill="1" applyBorder="1" applyAlignment="1" applyProtection="1">
      <alignment horizontal="center" vertical="center" wrapText="1"/>
      <protection hidden="1"/>
    </xf>
    <xf numFmtId="0" fontId="34" fillId="0" borderId="135" xfId="0" applyFont="1" applyFill="1" applyBorder="1" applyAlignment="1" applyProtection="1">
      <alignment horizontal="center" vertical="center" wrapText="1"/>
      <protection hidden="1"/>
    </xf>
    <xf numFmtId="0" fontId="34" fillId="0" borderId="136" xfId="0" applyFont="1" applyFill="1" applyBorder="1" applyAlignment="1">
      <alignment horizontal="center" vertical="center" wrapText="1"/>
    </xf>
    <xf numFmtId="0" fontId="34" fillId="0" borderId="137" xfId="0" applyFont="1" applyFill="1" applyBorder="1" applyAlignment="1">
      <alignment horizontal="center" vertical="center" wrapText="1"/>
    </xf>
    <xf numFmtId="0" fontId="34" fillId="0" borderId="138" xfId="0" applyFont="1" applyFill="1" applyBorder="1" applyAlignment="1">
      <alignment horizontal="center" vertical="center" wrapText="1"/>
    </xf>
    <xf numFmtId="0" fontId="34" fillId="0" borderId="96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19" fillId="0" borderId="24" xfId="0" applyFont="1" applyFill="1" applyBorder="1" applyAlignment="1">
      <alignment horizontal="left"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0" fontId="19" fillId="4" borderId="31" xfId="0" applyFont="1" applyFill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left" vertical="center"/>
    </xf>
    <xf numFmtId="0" fontId="19" fillId="0" borderId="38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left" vertical="center"/>
    </xf>
    <xf numFmtId="0" fontId="19" fillId="0" borderId="46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194" fontId="19" fillId="24" borderId="20" xfId="0" applyNumberFormat="1" applyFont="1" applyFill="1" applyBorder="1" applyAlignment="1">
      <alignment horizontal="center"/>
    </xf>
    <xf numFmtId="194" fontId="19" fillId="24" borderId="21" xfId="0" applyNumberFormat="1" applyFont="1" applyFill="1" applyBorder="1" applyAlignment="1">
      <alignment horizontal="center"/>
    </xf>
    <xf numFmtId="1" fontId="19" fillId="24" borderId="40" xfId="0" applyNumberFormat="1" applyFont="1" applyFill="1" applyBorder="1" applyAlignment="1">
      <alignment horizontal="center"/>
    </xf>
    <xf numFmtId="1" fontId="19" fillId="24" borderId="42" xfId="0" applyNumberFormat="1" applyFont="1" applyFill="1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9" xfId="0" applyFont="1" applyBorder="1" applyAlignment="1">
      <alignment horizontal="center" vertical="center"/>
    </xf>
    <xf numFmtId="0" fontId="19" fillId="0" borderId="140" xfId="0" applyFont="1" applyBorder="1" applyAlignment="1">
      <alignment horizontal="center" vertical="center"/>
    </xf>
    <xf numFmtId="0" fontId="19" fillId="0" borderId="141" xfId="0" applyFont="1" applyBorder="1" applyAlignment="1">
      <alignment horizontal="center" vertical="center"/>
    </xf>
    <xf numFmtId="0" fontId="19" fillId="0" borderId="139" xfId="0" applyFont="1" applyBorder="1" applyAlignment="1">
      <alignment horizontal="center"/>
    </xf>
    <xf numFmtId="0" fontId="19" fillId="0" borderId="140" xfId="0" applyFont="1" applyBorder="1" applyAlignment="1">
      <alignment horizontal="center"/>
    </xf>
    <xf numFmtId="0" fontId="19" fillId="0" borderId="141" xfId="0" applyFont="1" applyBorder="1" applyAlignment="1">
      <alignment horizontal="center"/>
    </xf>
    <xf numFmtId="0" fontId="19" fillId="0" borderId="22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9" fillId="0" borderId="142" xfId="0" applyFont="1" applyBorder="1" applyAlignment="1">
      <alignment horizontal="left"/>
    </xf>
    <xf numFmtId="0" fontId="19" fillId="0" borderId="63" xfId="0" applyFont="1" applyBorder="1" applyAlignment="1">
      <alignment horizontal="left"/>
    </xf>
    <xf numFmtId="0" fontId="19" fillId="0" borderId="143" xfId="0" applyFont="1" applyBorder="1" applyAlignment="1">
      <alignment horizontal="left"/>
    </xf>
    <xf numFmtId="0" fontId="19" fillId="4" borderId="139" xfId="0" applyFont="1" applyFill="1" applyBorder="1" applyAlignment="1">
      <alignment horizontal="center"/>
    </xf>
    <xf numFmtId="0" fontId="19" fillId="4" borderId="140" xfId="0" applyFont="1" applyFill="1" applyBorder="1" applyAlignment="1">
      <alignment horizontal="center"/>
    </xf>
    <xf numFmtId="0" fontId="19" fillId="4" borderId="141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1" fontId="19" fillId="24" borderId="20" xfId="0" applyNumberFormat="1" applyFont="1" applyFill="1" applyBorder="1" applyAlignment="1">
      <alignment horizontal="center"/>
    </xf>
    <xf numFmtId="1" fontId="19" fillId="24" borderId="21" xfId="0" applyNumberFormat="1" applyFont="1" applyFill="1" applyBorder="1" applyAlignment="1">
      <alignment horizontal="center"/>
    </xf>
    <xf numFmtId="1" fontId="19" fillId="24" borderId="36" xfId="0" applyNumberFormat="1" applyFont="1" applyFill="1" applyBorder="1" applyAlignment="1">
      <alignment horizontal="center"/>
    </xf>
    <xf numFmtId="1" fontId="19" fillId="24" borderId="38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center"/>
    </xf>
    <xf numFmtId="0" fontId="23" fillId="0" borderId="31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35" fillId="26" borderId="85" xfId="0" applyFont="1" applyFill="1" applyBorder="1" applyAlignment="1">
      <alignment horizontal="center" vertical="center"/>
    </xf>
    <xf numFmtId="202" fontId="35" fillId="26" borderId="60" xfId="0" applyNumberFormat="1" applyFont="1" applyFill="1" applyBorder="1" applyAlignment="1">
      <alignment horizontal="center" vertical="center" wrapText="1"/>
    </xf>
    <xf numFmtId="0" fontId="35" fillId="28" borderId="66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19"/>
  <sheetViews>
    <sheetView showGridLines="0" view="pageBreakPreview" zoomScaleSheetLayoutView="100" zoomScalePageLayoutView="0" workbookViewId="0" topLeftCell="A1">
      <selection activeCell="D13" sqref="D13:D14"/>
    </sheetView>
  </sheetViews>
  <sheetFormatPr defaultColWidth="9.140625" defaultRowHeight="12.75"/>
  <cols>
    <col min="1" max="1" width="12.140625" style="102" customWidth="1"/>
    <col min="2" max="2" width="24.140625" style="102" bestFit="1" customWidth="1"/>
    <col min="3" max="3" width="23.00390625" style="102" customWidth="1"/>
    <col min="4" max="4" width="17.7109375" style="102" bestFit="1" customWidth="1"/>
    <col min="5" max="5" width="12.421875" style="102" customWidth="1"/>
    <col min="6" max="6" width="13.00390625" style="102" bestFit="1" customWidth="1"/>
    <col min="7" max="7" width="17.7109375" style="102" customWidth="1"/>
    <col min="8" max="8" width="13.8515625" style="102" customWidth="1"/>
    <col min="9" max="16384" width="9.140625" style="102" customWidth="1"/>
  </cols>
  <sheetData>
    <row r="1" spans="1:9" ht="102" customHeight="1">
      <c r="A1" s="104"/>
      <c r="B1" s="105"/>
      <c r="C1" s="105"/>
      <c r="D1" s="105"/>
      <c r="E1" s="105"/>
      <c r="F1" s="105"/>
      <c r="G1" s="105"/>
      <c r="H1" s="106"/>
      <c r="I1" s="107"/>
    </row>
    <row r="2" spans="1:9" ht="25.5">
      <c r="A2" s="108"/>
      <c r="B2" s="428" t="s">
        <v>8</v>
      </c>
      <c r="C2" s="428"/>
      <c r="D2" s="428"/>
      <c r="E2" s="428"/>
      <c r="F2" s="428"/>
      <c r="G2" s="428"/>
      <c r="H2" s="109"/>
      <c r="I2" s="107"/>
    </row>
    <row r="3" spans="1:9" ht="12.75">
      <c r="A3" s="108"/>
      <c r="B3" s="107"/>
      <c r="C3" s="107"/>
      <c r="D3" s="107"/>
      <c r="E3" s="107"/>
      <c r="F3" s="107"/>
      <c r="G3" s="107"/>
      <c r="H3" s="109"/>
      <c r="I3" s="107"/>
    </row>
    <row r="4" spans="1:9" ht="25.5">
      <c r="A4" s="108"/>
      <c r="B4" s="428"/>
      <c r="C4" s="428"/>
      <c r="D4" s="428"/>
      <c r="E4" s="428"/>
      <c r="F4" s="428"/>
      <c r="G4" s="428"/>
      <c r="H4" s="109"/>
      <c r="I4" s="107"/>
    </row>
    <row r="5" spans="1:9" ht="12.75">
      <c r="A5" s="108"/>
      <c r="B5" s="107"/>
      <c r="C5" s="107"/>
      <c r="D5" s="107"/>
      <c r="E5" s="107"/>
      <c r="F5" s="107"/>
      <c r="G5" s="107"/>
      <c r="H5" s="109"/>
      <c r="I5" s="107"/>
    </row>
    <row r="6" spans="1:9" ht="12.75">
      <c r="A6" s="108"/>
      <c r="H6" s="109"/>
      <c r="I6" s="107"/>
    </row>
    <row r="7" spans="1:9" ht="12.75">
      <c r="A7" s="108"/>
      <c r="B7" s="107"/>
      <c r="C7" s="107"/>
      <c r="D7" s="107"/>
      <c r="E7" s="107"/>
      <c r="F7" s="107"/>
      <c r="G7" s="107"/>
      <c r="H7" s="109"/>
      <c r="I7" s="107"/>
    </row>
    <row r="8" spans="1:9" ht="12.75">
      <c r="A8" s="108"/>
      <c r="H8" s="109"/>
      <c r="I8" s="107"/>
    </row>
    <row r="9" spans="1:9" ht="12.75">
      <c r="A9" s="108"/>
      <c r="B9" s="107"/>
      <c r="C9" s="107"/>
      <c r="D9" s="107"/>
      <c r="E9" s="107"/>
      <c r="F9" s="107"/>
      <c r="G9" s="107"/>
      <c r="H9" s="109"/>
      <c r="I9" s="107"/>
    </row>
    <row r="10" spans="1:9" ht="13.5" thickBot="1">
      <c r="A10" s="108"/>
      <c r="B10" s="107"/>
      <c r="C10" s="107"/>
      <c r="D10" s="107"/>
      <c r="E10" s="107"/>
      <c r="F10" s="107"/>
      <c r="G10" s="107"/>
      <c r="H10" s="109"/>
      <c r="I10" s="107"/>
    </row>
    <row r="11" spans="1:9" ht="54">
      <c r="A11" s="108"/>
      <c r="B11" s="110" t="s">
        <v>9</v>
      </c>
      <c r="C11" s="111" t="s">
        <v>10</v>
      </c>
      <c r="D11" s="111" t="s">
        <v>11</v>
      </c>
      <c r="E11" s="111" t="s">
        <v>12</v>
      </c>
      <c r="F11" s="111" t="s">
        <v>13</v>
      </c>
      <c r="G11" s="112" t="s">
        <v>14</v>
      </c>
      <c r="H11" s="109"/>
      <c r="I11" s="107"/>
    </row>
    <row r="12" spans="1:9" ht="18">
      <c r="A12" s="108"/>
      <c r="B12" s="113" t="s">
        <v>15</v>
      </c>
      <c r="C12" s="114" t="s">
        <v>16</v>
      </c>
      <c r="D12" s="115" t="s">
        <v>126</v>
      </c>
      <c r="E12" s="116"/>
      <c r="F12" s="117">
        <v>40646</v>
      </c>
      <c r="G12" s="118"/>
      <c r="H12" s="109"/>
      <c r="I12" s="107"/>
    </row>
    <row r="13" spans="1:9" ht="18">
      <c r="A13" s="108"/>
      <c r="B13" s="113" t="s">
        <v>15</v>
      </c>
      <c r="C13" s="114" t="s">
        <v>17</v>
      </c>
      <c r="D13" s="126" t="s">
        <v>18</v>
      </c>
      <c r="E13" s="114"/>
      <c r="F13" s="117">
        <v>40646</v>
      </c>
      <c r="G13" s="118"/>
      <c r="H13" s="109"/>
      <c r="I13" s="107"/>
    </row>
    <row r="14" spans="1:9" ht="18">
      <c r="A14" s="108"/>
      <c r="B14" s="113" t="s">
        <v>15</v>
      </c>
      <c r="C14" s="114" t="s">
        <v>19</v>
      </c>
      <c r="D14" s="126" t="s">
        <v>20</v>
      </c>
      <c r="E14" s="114"/>
      <c r="F14" s="117">
        <v>40646</v>
      </c>
      <c r="G14" s="118"/>
      <c r="H14" s="109"/>
      <c r="I14" s="107"/>
    </row>
    <row r="15" spans="1:9" ht="18">
      <c r="A15" s="108"/>
      <c r="B15" s="119"/>
      <c r="C15" s="114" t="s">
        <v>21</v>
      </c>
      <c r="D15" s="114"/>
      <c r="E15" s="116"/>
      <c r="F15" s="114"/>
      <c r="G15" s="118"/>
      <c r="H15" s="109"/>
      <c r="I15" s="107"/>
    </row>
    <row r="16" spans="1:9" ht="18">
      <c r="A16" s="108"/>
      <c r="B16" s="119"/>
      <c r="C16" s="114" t="s">
        <v>22</v>
      </c>
      <c r="D16" s="114"/>
      <c r="E16" s="114"/>
      <c r="F16" s="114"/>
      <c r="G16" s="118"/>
      <c r="H16" s="109"/>
      <c r="I16" s="107"/>
    </row>
    <row r="17" spans="1:9" ht="18.75" thickBot="1">
      <c r="A17" s="108"/>
      <c r="B17" s="120"/>
      <c r="C17" s="121" t="s">
        <v>23</v>
      </c>
      <c r="D17" s="121"/>
      <c r="E17" s="121"/>
      <c r="F17" s="121"/>
      <c r="G17" s="122"/>
      <c r="H17" s="109"/>
      <c r="I17" s="107"/>
    </row>
    <row r="18" spans="1:9" ht="144" customHeight="1" thickBot="1">
      <c r="A18" s="123"/>
      <c r="B18" s="124"/>
      <c r="C18" s="124"/>
      <c r="D18" s="124"/>
      <c r="E18" s="124"/>
      <c r="F18" s="124"/>
      <c r="G18" s="124"/>
      <c r="H18" s="125"/>
      <c r="I18" s="107"/>
    </row>
    <row r="19" spans="1:8" ht="12.75">
      <c r="A19" s="105"/>
      <c r="B19" s="105"/>
      <c r="C19" s="105"/>
      <c r="D19" s="105"/>
      <c r="E19" s="105"/>
      <c r="F19" s="105"/>
      <c r="G19" s="105"/>
      <c r="H19" s="105"/>
    </row>
  </sheetData>
  <sheetProtection/>
  <mergeCells count="2">
    <mergeCell ref="B4:G4"/>
    <mergeCell ref="B2:G2"/>
  </mergeCells>
  <printOptions horizontalCentered="1" verticalCentered="1"/>
  <pageMargins left="0.984251968503937" right="0.35433070866141736" top="0.1968503937007874" bottom="0.2755905511811024" header="0.1968503937007874" footer="0.27559055118110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106"/>
  <sheetViews>
    <sheetView showGridLines="0" tabSelected="1" zoomScale="70" zoomScaleNormal="70" zoomScaleSheetLayoutView="85" zoomScalePageLayoutView="70" workbookViewId="0" topLeftCell="G52">
      <selection activeCell="K85" sqref="K85"/>
    </sheetView>
  </sheetViews>
  <sheetFormatPr defaultColWidth="9.140625" defaultRowHeight="12.75"/>
  <cols>
    <col min="1" max="1" width="5.8515625" style="139" hidden="1" customWidth="1"/>
    <col min="2" max="2" width="5.28125" style="139" hidden="1" customWidth="1"/>
    <col min="3" max="3" width="11.8515625" style="139" hidden="1" customWidth="1"/>
    <col min="4" max="4" width="0.9921875" style="139" hidden="1" customWidth="1"/>
    <col min="5" max="5" width="13.140625" style="140" hidden="1" customWidth="1"/>
    <col min="6" max="6" width="5.421875" style="140" hidden="1" customWidth="1"/>
    <col min="7" max="7" width="10.00390625" style="301" customWidth="1"/>
    <col min="8" max="8" width="9.140625" style="301" hidden="1" customWidth="1"/>
    <col min="9" max="9" width="7.7109375" style="301" customWidth="1"/>
    <col min="10" max="10" width="11.57421875" style="301" customWidth="1"/>
    <col min="11" max="11" width="12.8515625" style="352" customWidth="1"/>
    <col min="12" max="12" width="16.7109375" style="301" customWidth="1"/>
    <col min="13" max="13" width="27.57421875" style="352" customWidth="1"/>
    <col min="14" max="14" width="25.8515625" style="301" customWidth="1"/>
    <col min="15" max="15" width="23.7109375" style="301" customWidth="1"/>
    <col min="16" max="16" width="8.7109375" style="301" customWidth="1"/>
    <col min="17" max="17" width="7.8515625" style="301" customWidth="1"/>
    <col min="18" max="18" width="7.57421875" style="301" customWidth="1"/>
    <col min="19" max="19" width="8.140625" style="301" customWidth="1"/>
    <col min="20" max="20" width="13.140625" style="301" customWidth="1"/>
    <col min="21" max="22" width="6.7109375" style="301" customWidth="1"/>
    <col min="23" max="24" width="6.00390625" style="301" customWidth="1"/>
    <col min="25" max="25" width="9.140625" style="301" hidden="1" customWidth="1"/>
    <col min="26" max="16384" width="9.140625" style="301" customWidth="1"/>
  </cols>
  <sheetData>
    <row r="1" spans="7:24" ht="26.25" customHeight="1">
      <c r="G1" s="501" t="s">
        <v>277</v>
      </c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  <c r="X1" s="501"/>
    </row>
    <row r="2" spans="7:24" ht="13.5" customHeight="1" thickBot="1">
      <c r="G2" s="103"/>
      <c r="H2" s="103"/>
      <c r="I2" s="103"/>
      <c r="J2" s="103"/>
      <c r="K2" s="127"/>
      <c r="L2" s="103"/>
      <c r="M2" s="127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</row>
    <row r="3" spans="1:25" ht="16.5" thickBot="1" thickTop="1">
      <c r="A3" s="158" t="s">
        <v>144</v>
      </c>
      <c r="B3" s="159"/>
      <c r="C3" s="159"/>
      <c r="D3" s="159"/>
      <c r="E3" s="160"/>
      <c r="F3" s="161"/>
      <c r="G3" s="492" t="s">
        <v>7</v>
      </c>
      <c r="H3" s="493"/>
      <c r="I3" s="493"/>
      <c r="J3" s="489" t="s">
        <v>161</v>
      </c>
      <c r="K3" s="476" t="s">
        <v>0</v>
      </c>
      <c r="L3" s="477"/>
      <c r="M3" s="477"/>
      <c r="N3" s="478"/>
      <c r="O3" s="489" t="s">
        <v>162</v>
      </c>
      <c r="P3" s="489" t="s">
        <v>163</v>
      </c>
      <c r="Q3" s="445" t="s">
        <v>164</v>
      </c>
      <c r="R3" s="446"/>
      <c r="S3" s="447"/>
      <c r="T3" s="489" t="s">
        <v>1</v>
      </c>
      <c r="U3" s="445" t="s">
        <v>2</v>
      </c>
      <c r="V3" s="446"/>
      <c r="W3" s="446"/>
      <c r="X3" s="447"/>
      <c r="Y3" s="304"/>
    </row>
    <row r="4" spans="1:25" ht="16.5" customHeight="1" thickBot="1" thickTop="1">
      <c r="A4" s="162" t="s">
        <v>145</v>
      </c>
      <c r="B4" s="487" t="s">
        <v>152</v>
      </c>
      <c r="C4" s="488"/>
      <c r="D4" s="488"/>
      <c r="E4" s="163" t="s">
        <v>150</v>
      </c>
      <c r="F4" s="164" t="s">
        <v>151</v>
      </c>
      <c r="G4" s="497" t="s">
        <v>160</v>
      </c>
      <c r="H4" s="166" t="s">
        <v>3</v>
      </c>
      <c r="I4" s="506" t="s">
        <v>137</v>
      </c>
      <c r="J4" s="490"/>
      <c r="K4" s="479"/>
      <c r="L4" s="480"/>
      <c r="M4" s="480"/>
      <c r="N4" s="481"/>
      <c r="O4" s="490"/>
      <c r="P4" s="490"/>
      <c r="Q4" s="451"/>
      <c r="R4" s="452"/>
      <c r="S4" s="453"/>
      <c r="T4" s="490"/>
      <c r="U4" s="451"/>
      <c r="V4" s="452"/>
      <c r="W4" s="452"/>
      <c r="X4" s="453"/>
      <c r="Y4" s="304"/>
    </row>
    <row r="5" spans="1:25" ht="16.5" customHeight="1" thickBot="1" thickTop="1">
      <c r="A5" s="162"/>
      <c r="B5" s="191"/>
      <c r="C5" s="157"/>
      <c r="D5" s="145"/>
      <c r="E5" s="163"/>
      <c r="F5" s="164"/>
      <c r="G5" s="505"/>
      <c r="H5" s="166"/>
      <c r="I5" s="507"/>
      <c r="J5" s="491"/>
      <c r="K5" s="482"/>
      <c r="L5" s="483"/>
      <c r="M5" s="483"/>
      <c r="N5" s="484"/>
      <c r="O5" s="491"/>
      <c r="P5" s="491"/>
      <c r="Q5" s="141" t="s">
        <v>167</v>
      </c>
      <c r="R5" s="142" t="s">
        <v>168</v>
      </c>
      <c r="S5" s="168" t="s">
        <v>4</v>
      </c>
      <c r="T5" s="491"/>
      <c r="U5" s="165" t="s">
        <v>165</v>
      </c>
      <c r="V5" s="169" t="s">
        <v>166</v>
      </c>
      <c r="W5" s="167" t="s">
        <v>5</v>
      </c>
      <c r="X5" s="300" t="s">
        <v>6</v>
      </c>
      <c r="Y5" s="304"/>
    </row>
    <row r="6" spans="1:25" ht="12.75" customHeight="1" thickBot="1" thickTop="1">
      <c r="A6" s="176">
        <v>11</v>
      </c>
      <c r="B6" s="177" t="s">
        <v>148</v>
      </c>
      <c r="C6" s="177" t="s">
        <v>149</v>
      </c>
      <c r="D6" s="178"/>
      <c r="E6" s="179" t="s">
        <v>146</v>
      </c>
      <c r="F6" s="180" t="s">
        <v>147</v>
      </c>
      <c r="G6" s="305" t="s">
        <v>138</v>
      </c>
      <c r="H6" s="151"/>
      <c r="I6" s="306">
        <v>5</v>
      </c>
      <c r="J6" s="431" t="s">
        <v>196</v>
      </c>
      <c r="K6" s="489" t="s">
        <v>196</v>
      </c>
      <c r="L6" s="198" t="s">
        <v>140</v>
      </c>
      <c r="M6" s="199"/>
      <c r="N6" s="200"/>
      <c r="O6" s="307" t="s">
        <v>141</v>
      </c>
      <c r="P6" s="143" t="s">
        <v>5</v>
      </c>
      <c r="Q6" s="150">
        <v>0.1</v>
      </c>
      <c r="R6" s="151">
        <v>10</v>
      </c>
      <c r="S6" s="151">
        <v>0.01</v>
      </c>
      <c r="T6" s="152">
        <v>1.2</v>
      </c>
      <c r="U6" s="170"/>
      <c r="V6" s="151"/>
      <c r="W6" s="151"/>
      <c r="X6" s="143"/>
      <c r="Y6" s="431">
        <v>4</v>
      </c>
    </row>
    <row r="7" spans="1:25" ht="12.75" customHeight="1">
      <c r="A7" s="181"/>
      <c r="B7" s="181"/>
      <c r="C7" s="181"/>
      <c r="D7" s="181"/>
      <c r="E7" s="182"/>
      <c r="F7" s="182"/>
      <c r="G7" s="153"/>
      <c r="H7" s="144"/>
      <c r="I7" s="204"/>
      <c r="J7" s="432"/>
      <c r="K7" s="490"/>
      <c r="L7" s="201" t="s">
        <v>123</v>
      </c>
      <c r="M7" s="202"/>
      <c r="N7" s="203"/>
      <c r="O7" s="184" t="s">
        <v>124</v>
      </c>
      <c r="P7" s="171" t="s">
        <v>100</v>
      </c>
      <c r="Q7" s="172">
        <v>0.5</v>
      </c>
      <c r="R7" s="157">
        <v>0.9</v>
      </c>
      <c r="S7" s="157">
        <v>0.01</v>
      </c>
      <c r="T7" s="173">
        <v>0.95</v>
      </c>
      <c r="U7" s="174"/>
      <c r="V7" s="157"/>
      <c r="W7" s="157"/>
      <c r="X7" s="171"/>
      <c r="Y7" s="432"/>
    </row>
    <row r="8" spans="1:25" ht="12.75" customHeight="1">
      <c r="A8" s="181"/>
      <c r="B8" s="181"/>
      <c r="C8" s="181"/>
      <c r="D8" s="181"/>
      <c r="E8" s="182"/>
      <c r="F8" s="182"/>
      <c r="G8" s="153"/>
      <c r="H8" s="144"/>
      <c r="I8" s="204"/>
      <c r="J8" s="432"/>
      <c r="K8" s="490"/>
      <c r="L8" s="201" t="s">
        <v>154</v>
      </c>
      <c r="M8" s="202"/>
      <c r="N8" s="203"/>
      <c r="O8" s="184" t="s">
        <v>155</v>
      </c>
      <c r="P8" s="171" t="s">
        <v>100</v>
      </c>
      <c r="Q8" s="172">
        <v>1</v>
      </c>
      <c r="R8" s="157">
        <v>15</v>
      </c>
      <c r="S8" s="157" t="s">
        <v>100</v>
      </c>
      <c r="T8" s="173">
        <v>1</v>
      </c>
      <c r="U8" s="174"/>
      <c r="V8" s="157"/>
      <c r="W8" s="157"/>
      <c r="X8" s="171"/>
      <c r="Y8" s="432"/>
    </row>
    <row r="9" spans="1:25" ht="12.75" customHeight="1">
      <c r="A9" s="181"/>
      <c r="B9" s="181"/>
      <c r="C9" s="181"/>
      <c r="D9" s="181"/>
      <c r="E9" s="182"/>
      <c r="F9" s="182"/>
      <c r="G9" s="153"/>
      <c r="H9" s="144"/>
      <c r="I9" s="204"/>
      <c r="J9" s="432"/>
      <c r="K9" s="490"/>
      <c r="L9" s="201" t="s">
        <v>156</v>
      </c>
      <c r="M9" s="202"/>
      <c r="N9" s="203"/>
      <c r="O9" s="184" t="s">
        <v>157</v>
      </c>
      <c r="P9" s="171" t="s">
        <v>100</v>
      </c>
      <c r="Q9" s="172">
        <v>1</v>
      </c>
      <c r="R9" s="157">
        <v>7</v>
      </c>
      <c r="S9" s="157" t="s">
        <v>100</v>
      </c>
      <c r="T9" s="173">
        <v>1</v>
      </c>
      <c r="U9" s="174"/>
      <c r="V9" s="157"/>
      <c r="W9" s="157"/>
      <c r="X9" s="171"/>
      <c r="Y9" s="432"/>
    </row>
    <row r="10" spans="1:25" ht="12.75" customHeight="1">
      <c r="A10" s="181"/>
      <c r="B10" s="181"/>
      <c r="C10" s="181"/>
      <c r="D10" s="181"/>
      <c r="E10" s="182"/>
      <c r="F10" s="182"/>
      <c r="G10" s="153"/>
      <c r="H10" s="144"/>
      <c r="I10" s="147"/>
      <c r="J10" s="432"/>
      <c r="K10" s="508"/>
      <c r="L10" s="320" t="s">
        <v>158</v>
      </c>
      <c r="M10" s="321"/>
      <c r="N10" s="308"/>
      <c r="O10" s="188" t="s">
        <v>159</v>
      </c>
      <c r="P10" s="147" t="s">
        <v>120</v>
      </c>
      <c r="Q10" s="144">
        <v>0</v>
      </c>
      <c r="R10" s="145">
        <v>200</v>
      </c>
      <c r="S10" s="145">
        <v>0.01</v>
      </c>
      <c r="T10" s="146">
        <v>0</v>
      </c>
      <c r="U10" s="183"/>
      <c r="V10" s="145"/>
      <c r="W10" s="145"/>
      <c r="X10" s="147"/>
      <c r="Y10" s="432"/>
    </row>
    <row r="11" spans="1:25" ht="12.75" customHeight="1">
      <c r="A11" s="181"/>
      <c r="B11" s="181"/>
      <c r="C11" s="181"/>
      <c r="D11" s="181"/>
      <c r="E11" s="182"/>
      <c r="F11" s="182"/>
      <c r="G11" s="153"/>
      <c r="H11" s="144"/>
      <c r="I11" s="147"/>
      <c r="J11" s="432"/>
      <c r="K11" s="498" t="s">
        <v>203</v>
      </c>
      <c r="L11" s="499"/>
      <c r="M11" s="499"/>
      <c r="N11" s="500"/>
      <c r="O11" s="370" t="s">
        <v>197</v>
      </c>
      <c r="P11" s="251" t="s">
        <v>100</v>
      </c>
      <c r="Q11" s="252">
        <v>0</v>
      </c>
      <c r="R11" s="253">
        <v>1</v>
      </c>
      <c r="S11" s="253" t="s">
        <v>100</v>
      </c>
      <c r="T11" s="254">
        <v>0</v>
      </c>
      <c r="U11" s="339"/>
      <c r="V11" s="340"/>
      <c r="W11" s="340"/>
      <c r="X11" s="338"/>
      <c r="Y11" s="156"/>
    </row>
    <row r="12" spans="1:25" ht="12.75" customHeight="1">
      <c r="A12" s="181"/>
      <c r="B12" s="181"/>
      <c r="C12" s="181"/>
      <c r="D12" s="181"/>
      <c r="E12" s="182"/>
      <c r="F12" s="182"/>
      <c r="G12" s="267"/>
      <c r="H12" s="148"/>
      <c r="I12" s="241"/>
      <c r="J12" s="432"/>
      <c r="K12" s="337" t="s">
        <v>204</v>
      </c>
      <c r="L12" s="368"/>
      <c r="M12" s="368"/>
      <c r="N12" s="369"/>
      <c r="O12" s="370" t="s">
        <v>198</v>
      </c>
      <c r="P12" s="251" t="s">
        <v>100</v>
      </c>
      <c r="Q12" s="252">
        <v>0</v>
      </c>
      <c r="R12" s="253">
        <v>1</v>
      </c>
      <c r="S12" s="253" t="s">
        <v>100</v>
      </c>
      <c r="T12" s="254">
        <v>0</v>
      </c>
      <c r="U12" s="339"/>
      <c r="V12" s="340"/>
      <c r="W12" s="340"/>
      <c r="X12" s="338"/>
      <c r="Y12" s="156"/>
    </row>
    <row r="13" spans="1:25" ht="12.75" customHeight="1">
      <c r="A13" s="181"/>
      <c r="B13" s="181"/>
      <c r="C13" s="181"/>
      <c r="D13" s="181"/>
      <c r="E13" s="182"/>
      <c r="F13" s="182"/>
      <c r="G13" s="267"/>
      <c r="H13" s="148"/>
      <c r="I13" s="241"/>
      <c r="J13" s="432"/>
      <c r="K13" s="361" t="s">
        <v>201</v>
      </c>
      <c r="L13" s="371"/>
      <c r="M13" s="371"/>
      <c r="N13" s="372"/>
      <c r="O13" s="373" t="s">
        <v>199</v>
      </c>
      <c r="P13" s="317" t="s">
        <v>6</v>
      </c>
      <c r="Q13" s="367">
        <v>0</v>
      </c>
      <c r="R13" s="328">
        <v>9999</v>
      </c>
      <c r="S13" s="328">
        <v>0.001</v>
      </c>
      <c r="T13" s="318">
        <v>0.4</v>
      </c>
      <c r="U13" s="323"/>
      <c r="V13" s="330"/>
      <c r="W13" s="330"/>
      <c r="X13" s="325"/>
      <c r="Y13" s="156"/>
    </row>
    <row r="14" spans="1:25" ht="12.75" customHeight="1">
      <c r="A14" s="181"/>
      <c r="B14" s="181"/>
      <c r="C14" s="181"/>
      <c r="D14" s="181"/>
      <c r="E14" s="182"/>
      <c r="F14" s="182"/>
      <c r="G14" s="267"/>
      <c r="H14" s="148"/>
      <c r="I14" s="241"/>
      <c r="J14" s="432"/>
      <c r="K14" s="361" t="s">
        <v>200</v>
      </c>
      <c r="L14" s="371"/>
      <c r="M14" s="371"/>
      <c r="N14" s="372"/>
      <c r="O14" s="373" t="s">
        <v>134</v>
      </c>
      <c r="P14" s="317" t="s">
        <v>120</v>
      </c>
      <c r="Q14" s="367">
        <v>0</v>
      </c>
      <c r="R14" s="328">
        <v>9999</v>
      </c>
      <c r="S14" s="328">
        <v>0.001</v>
      </c>
      <c r="T14" s="401">
        <v>1</v>
      </c>
      <c r="U14" s="323"/>
      <c r="V14" s="330"/>
      <c r="W14" s="330"/>
      <c r="X14" s="325"/>
      <c r="Y14" s="156"/>
    </row>
    <row r="15" spans="1:25" ht="12.75" customHeight="1" thickBot="1">
      <c r="A15" s="181"/>
      <c r="B15" s="181"/>
      <c r="C15" s="181"/>
      <c r="D15" s="181"/>
      <c r="E15" s="182"/>
      <c r="F15" s="182"/>
      <c r="G15" s="267"/>
      <c r="H15" s="148"/>
      <c r="I15" s="241"/>
      <c r="J15" s="465"/>
      <c r="K15" s="361" t="s">
        <v>209</v>
      </c>
      <c r="L15" s="371"/>
      <c r="M15" s="371"/>
      <c r="N15" s="372"/>
      <c r="O15" s="373" t="s">
        <v>286</v>
      </c>
      <c r="P15" s="317" t="s">
        <v>6</v>
      </c>
      <c r="Q15" s="367">
        <v>0</v>
      </c>
      <c r="R15" s="328">
        <v>9999</v>
      </c>
      <c r="S15" s="328">
        <v>0.001</v>
      </c>
      <c r="T15" s="318">
        <v>0.05</v>
      </c>
      <c r="U15" s="323"/>
      <c r="V15" s="330"/>
      <c r="W15" s="330"/>
      <c r="X15" s="325"/>
      <c r="Y15" s="156"/>
    </row>
    <row r="16" spans="1:25" s="303" customFormat="1" ht="12.75" customHeight="1" thickBot="1" thickTop="1">
      <c r="A16" s="181"/>
      <c r="B16" s="181"/>
      <c r="C16" s="181"/>
      <c r="D16" s="181"/>
      <c r="E16" s="182"/>
      <c r="F16" s="182"/>
      <c r="G16" s="305" t="s">
        <v>139</v>
      </c>
      <c r="H16" s="150" t="s">
        <v>121</v>
      </c>
      <c r="I16" s="306">
        <v>100</v>
      </c>
      <c r="J16" s="431" t="s">
        <v>207</v>
      </c>
      <c r="K16" s="502" t="s">
        <v>205</v>
      </c>
      <c r="L16" s="459" t="s">
        <v>125</v>
      </c>
      <c r="M16" s="460"/>
      <c r="N16" s="461"/>
      <c r="O16" s="154" t="s">
        <v>176</v>
      </c>
      <c r="P16" s="143" t="s">
        <v>5</v>
      </c>
      <c r="Q16" s="150">
        <v>0.003</v>
      </c>
      <c r="R16" s="151">
        <v>2.64</v>
      </c>
      <c r="S16" s="151">
        <v>0.01</v>
      </c>
      <c r="T16" s="152">
        <v>0.8</v>
      </c>
      <c r="U16" s="311"/>
      <c r="V16" s="312"/>
      <c r="W16" s="312"/>
      <c r="X16" s="313"/>
      <c r="Y16" s="156"/>
    </row>
    <row r="17" spans="1:25" s="303" customFormat="1" ht="12.75" customHeight="1" thickBot="1">
      <c r="A17" s="181"/>
      <c r="B17" s="181"/>
      <c r="C17" s="181"/>
      <c r="D17" s="181"/>
      <c r="E17" s="182"/>
      <c r="F17" s="182"/>
      <c r="G17" s="190"/>
      <c r="H17" s="157"/>
      <c r="I17" s="185"/>
      <c r="J17" s="432"/>
      <c r="K17" s="503"/>
      <c r="L17" s="205" t="s">
        <v>123</v>
      </c>
      <c r="M17" s="205"/>
      <c r="N17" s="206"/>
      <c r="O17" s="362" t="s">
        <v>153</v>
      </c>
      <c r="P17" s="171" t="s">
        <v>100</v>
      </c>
      <c r="Q17" s="172">
        <v>1</v>
      </c>
      <c r="R17" s="157">
        <v>1.5</v>
      </c>
      <c r="S17" s="157">
        <v>0.01</v>
      </c>
      <c r="T17" s="173">
        <v>1.05</v>
      </c>
      <c r="U17" s="257"/>
      <c r="V17" s="195"/>
      <c r="W17" s="195"/>
      <c r="X17" s="314"/>
      <c r="Y17" s="156"/>
    </row>
    <row r="18" spans="1:25" s="303" customFormat="1" ht="12.75" customHeight="1" thickBot="1">
      <c r="A18" s="181"/>
      <c r="B18" s="181"/>
      <c r="C18" s="181"/>
      <c r="D18" s="181"/>
      <c r="E18" s="182"/>
      <c r="F18" s="182"/>
      <c r="G18" s="269" t="s">
        <v>309</v>
      </c>
      <c r="H18" s="244" t="s">
        <v>121</v>
      </c>
      <c r="I18" s="260">
        <v>100</v>
      </c>
      <c r="J18" s="432"/>
      <c r="K18" s="503" t="s">
        <v>206</v>
      </c>
      <c r="L18" s="494" t="s">
        <v>125</v>
      </c>
      <c r="M18" s="495"/>
      <c r="N18" s="496"/>
      <c r="O18" s="363" t="s">
        <v>176</v>
      </c>
      <c r="P18" s="243" t="s">
        <v>119</v>
      </c>
      <c r="Q18" s="244">
        <v>0.3</v>
      </c>
      <c r="R18" s="159">
        <v>264</v>
      </c>
      <c r="S18" s="159">
        <v>0.01</v>
      </c>
      <c r="T18" s="245">
        <v>6</v>
      </c>
      <c r="U18" s="364"/>
      <c r="V18" s="365"/>
      <c r="W18" s="365"/>
      <c r="X18" s="366"/>
      <c r="Y18" s="156"/>
    </row>
    <row r="19" spans="1:25" s="303" customFormat="1" ht="12.75" customHeight="1">
      <c r="A19" s="181"/>
      <c r="B19" s="181"/>
      <c r="C19" s="181"/>
      <c r="D19" s="181"/>
      <c r="E19" s="182"/>
      <c r="F19" s="182"/>
      <c r="G19" s="190" t="s">
        <v>310</v>
      </c>
      <c r="H19" s="157"/>
      <c r="I19" s="186"/>
      <c r="J19" s="432"/>
      <c r="K19" s="504"/>
      <c r="L19" s="374" t="s">
        <v>123</v>
      </c>
      <c r="M19" s="205"/>
      <c r="N19" s="206"/>
      <c r="O19" s="362" t="s">
        <v>153</v>
      </c>
      <c r="P19" s="171" t="s">
        <v>100</v>
      </c>
      <c r="Q19" s="172">
        <v>0.5</v>
      </c>
      <c r="R19" s="157">
        <v>1</v>
      </c>
      <c r="S19" s="157">
        <v>0.01</v>
      </c>
      <c r="T19" s="173">
        <v>0.95</v>
      </c>
      <c r="U19" s="257"/>
      <c r="V19" s="195"/>
      <c r="W19" s="195"/>
      <c r="X19" s="314"/>
      <c r="Y19" s="156"/>
    </row>
    <row r="20" spans="1:25" ht="12.75" customHeight="1" thickBot="1">
      <c r="A20" s="181"/>
      <c r="B20" s="181"/>
      <c r="C20" s="181"/>
      <c r="D20" s="181"/>
      <c r="E20" s="182"/>
      <c r="F20" s="182"/>
      <c r="G20" s="302"/>
      <c r="H20" s="334"/>
      <c r="I20" s="346"/>
      <c r="J20" s="465"/>
      <c r="K20" s="462" t="s">
        <v>202</v>
      </c>
      <c r="L20" s="463"/>
      <c r="M20" s="463"/>
      <c r="N20" s="464"/>
      <c r="O20" s="375" t="s">
        <v>208</v>
      </c>
      <c r="P20" s="224" t="s">
        <v>100</v>
      </c>
      <c r="Q20" s="261">
        <v>0</v>
      </c>
      <c r="R20" s="226">
        <v>1</v>
      </c>
      <c r="S20" s="226" t="s">
        <v>100</v>
      </c>
      <c r="T20" s="227">
        <v>0</v>
      </c>
      <c r="U20" s="222"/>
      <c r="V20" s="228"/>
      <c r="W20" s="228"/>
      <c r="X20" s="215"/>
      <c r="Y20" s="156"/>
    </row>
    <row r="21" spans="1:25" ht="15.75" thickTop="1">
      <c r="A21" s="181"/>
      <c r="B21" s="181"/>
      <c r="C21" s="181"/>
      <c r="D21" s="181"/>
      <c r="E21" s="182"/>
      <c r="F21" s="182"/>
      <c r="G21" s="305" t="s">
        <v>138</v>
      </c>
      <c r="H21" s="151"/>
      <c r="I21" s="306">
        <v>5</v>
      </c>
      <c r="J21" s="489" t="s">
        <v>172</v>
      </c>
      <c r="K21" s="198" t="s">
        <v>122</v>
      </c>
      <c r="L21" s="199"/>
      <c r="M21" s="199"/>
      <c r="N21" s="200"/>
      <c r="O21" s="155" t="s">
        <v>169</v>
      </c>
      <c r="P21" s="189" t="s">
        <v>5</v>
      </c>
      <c r="Q21" s="150">
        <v>0.005</v>
      </c>
      <c r="R21" s="151">
        <v>4</v>
      </c>
      <c r="S21" s="151">
        <v>0.001</v>
      </c>
      <c r="T21" s="152">
        <v>0.2</v>
      </c>
      <c r="U21" s="319"/>
      <c r="V21" s="312"/>
      <c r="W21" s="312"/>
      <c r="X21" s="200"/>
      <c r="Y21" s="431">
        <v>1</v>
      </c>
    </row>
    <row r="22" spans="1:25" ht="15">
      <c r="A22" s="181"/>
      <c r="B22" s="181"/>
      <c r="C22" s="181"/>
      <c r="D22" s="181"/>
      <c r="E22" s="182"/>
      <c r="F22" s="182"/>
      <c r="G22" s="242"/>
      <c r="H22" s="144"/>
      <c r="I22" s="241"/>
      <c r="J22" s="490"/>
      <c r="K22" s="320" t="s">
        <v>123</v>
      </c>
      <c r="L22" s="321"/>
      <c r="M22" s="321"/>
      <c r="N22" s="308"/>
      <c r="O22" s="188" t="s">
        <v>153</v>
      </c>
      <c r="P22" s="147" t="s">
        <v>100</v>
      </c>
      <c r="Q22" s="144">
        <v>0.5</v>
      </c>
      <c r="R22" s="145">
        <v>1</v>
      </c>
      <c r="S22" s="145">
        <v>0.01</v>
      </c>
      <c r="T22" s="146">
        <v>0.95</v>
      </c>
      <c r="U22" s="322"/>
      <c r="V22" s="175"/>
      <c r="W22" s="175"/>
      <c r="X22" s="308"/>
      <c r="Y22" s="432"/>
    </row>
    <row r="23" spans="1:25" ht="15" customHeight="1">
      <c r="A23" s="181"/>
      <c r="B23" s="181"/>
      <c r="C23" s="181"/>
      <c r="D23" s="181"/>
      <c r="E23" s="182"/>
      <c r="F23" s="182"/>
      <c r="G23" s="315"/>
      <c r="H23" s="144"/>
      <c r="I23" s="241"/>
      <c r="J23" s="490"/>
      <c r="K23" s="323" t="s">
        <v>171</v>
      </c>
      <c r="L23" s="324"/>
      <c r="M23" s="324"/>
      <c r="N23" s="325"/>
      <c r="O23" s="326" t="s">
        <v>170</v>
      </c>
      <c r="P23" s="317" t="s">
        <v>120</v>
      </c>
      <c r="Q23" s="327">
        <v>0</v>
      </c>
      <c r="R23" s="328">
        <v>9999</v>
      </c>
      <c r="S23" s="328">
        <v>0.001</v>
      </c>
      <c r="T23" s="318">
        <v>0.2</v>
      </c>
      <c r="U23" s="329"/>
      <c r="V23" s="330"/>
      <c r="W23" s="330"/>
      <c r="X23" s="325"/>
      <c r="Y23" s="156"/>
    </row>
    <row r="24" spans="1:25" ht="15" customHeight="1">
      <c r="A24" s="181"/>
      <c r="B24" s="181"/>
      <c r="C24" s="181"/>
      <c r="D24" s="181"/>
      <c r="E24" s="182"/>
      <c r="F24" s="182"/>
      <c r="G24" s="242"/>
      <c r="H24" s="144"/>
      <c r="I24" s="147"/>
      <c r="J24" s="490"/>
      <c r="K24" s="235" t="s">
        <v>200</v>
      </c>
      <c r="L24" s="229"/>
      <c r="M24" s="229"/>
      <c r="N24" s="230"/>
      <c r="O24" s="236" t="s">
        <v>135</v>
      </c>
      <c r="P24" s="317" t="s">
        <v>120</v>
      </c>
      <c r="Q24" s="327">
        <v>0</v>
      </c>
      <c r="R24" s="328">
        <v>9999</v>
      </c>
      <c r="S24" s="328">
        <v>0.001</v>
      </c>
      <c r="T24" s="262">
        <v>0.1</v>
      </c>
      <c r="U24" s="235"/>
      <c r="V24" s="238"/>
      <c r="W24" s="238"/>
      <c r="X24" s="230"/>
      <c r="Y24" s="156"/>
    </row>
    <row r="25" spans="1:25" ht="15" customHeight="1">
      <c r="A25" s="181"/>
      <c r="B25" s="181"/>
      <c r="C25" s="181"/>
      <c r="D25" s="181"/>
      <c r="E25" s="182"/>
      <c r="F25" s="182"/>
      <c r="G25" s="257"/>
      <c r="H25" s="172"/>
      <c r="I25" s="171"/>
      <c r="J25" s="490"/>
      <c r="K25" s="216" t="s">
        <v>174</v>
      </c>
      <c r="L25" s="217"/>
      <c r="M25" s="217"/>
      <c r="N25" s="218"/>
      <c r="O25" s="219" t="s">
        <v>172</v>
      </c>
      <c r="P25" s="331" t="s">
        <v>100</v>
      </c>
      <c r="Q25" s="332">
        <v>0</v>
      </c>
      <c r="R25" s="333">
        <v>1</v>
      </c>
      <c r="S25" s="333" t="s">
        <v>100</v>
      </c>
      <c r="T25" s="220">
        <v>0</v>
      </c>
      <c r="U25" s="216"/>
      <c r="V25" s="221"/>
      <c r="W25" s="221"/>
      <c r="X25" s="218"/>
      <c r="Y25" s="156"/>
    </row>
    <row r="26" spans="1:25" ht="15" customHeight="1" thickBot="1">
      <c r="A26" s="181"/>
      <c r="B26" s="181"/>
      <c r="C26" s="181"/>
      <c r="D26" s="181"/>
      <c r="E26" s="182"/>
      <c r="F26" s="182"/>
      <c r="G26" s="247"/>
      <c r="H26" s="334"/>
      <c r="I26" s="335"/>
      <c r="J26" s="490"/>
      <c r="K26" s="222" t="s">
        <v>175</v>
      </c>
      <c r="L26" s="214"/>
      <c r="M26" s="214"/>
      <c r="N26" s="215"/>
      <c r="O26" s="223" t="s">
        <v>173</v>
      </c>
      <c r="P26" s="224" t="s">
        <v>100</v>
      </c>
      <c r="Q26" s="225">
        <v>0</v>
      </c>
      <c r="R26" s="226">
        <v>1</v>
      </c>
      <c r="S26" s="226" t="s">
        <v>100</v>
      </c>
      <c r="T26" s="227">
        <v>0</v>
      </c>
      <c r="U26" s="222"/>
      <c r="V26" s="228"/>
      <c r="W26" s="228"/>
      <c r="X26" s="215"/>
      <c r="Y26" s="156"/>
    </row>
    <row r="27" spans="1:25" ht="12.75" customHeight="1" thickBot="1" thickTop="1">
      <c r="A27" s="176">
        <v>11</v>
      </c>
      <c r="B27" s="177" t="s">
        <v>148</v>
      </c>
      <c r="C27" s="177" t="s">
        <v>149</v>
      </c>
      <c r="D27" s="178"/>
      <c r="E27" s="179" t="s">
        <v>146</v>
      </c>
      <c r="F27" s="180" t="s">
        <v>147</v>
      </c>
      <c r="G27" s="305" t="s">
        <v>280</v>
      </c>
      <c r="H27" s="151"/>
      <c r="I27" s="306">
        <v>100</v>
      </c>
      <c r="J27" s="442" t="s">
        <v>211</v>
      </c>
      <c r="K27" s="431" t="s">
        <v>211</v>
      </c>
      <c r="L27" s="198" t="s">
        <v>233</v>
      </c>
      <c r="M27" s="199"/>
      <c r="N27" s="200"/>
      <c r="O27" s="307" t="s">
        <v>214</v>
      </c>
      <c r="P27" s="143" t="s">
        <v>5</v>
      </c>
      <c r="Q27" s="150">
        <v>0.5</v>
      </c>
      <c r="R27" s="151">
        <v>1</v>
      </c>
      <c r="S27" s="151">
        <v>0.01</v>
      </c>
      <c r="T27" s="152">
        <v>0.8</v>
      </c>
      <c r="U27" s="170"/>
      <c r="V27" s="151"/>
      <c r="W27" s="151"/>
      <c r="X27" s="143"/>
      <c r="Y27" s="431">
        <v>4</v>
      </c>
    </row>
    <row r="28" spans="1:25" ht="12.75" customHeight="1">
      <c r="A28" s="181"/>
      <c r="B28" s="181"/>
      <c r="C28" s="181"/>
      <c r="D28" s="181"/>
      <c r="E28" s="182"/>
      <c r="F28" s="182"/>
      <c r="G28" s="153" t="s">
        <v>281</v>
      </c>
      <c r="H28" s="144"/>
      <c r="I28" s="204">
        <v>100</v>
      </c>
      <c r="J28" s="443"/>
      <c r="K28" s="432"/>
      <c r="L28" s="201" t="s">
        <v>226</v>
      </c>
      <c r="M28" s="202"/>
      <c r="N28" s="203"/>
      <c r="O28" s="184" t="s">
        <v>215</v>
      </c>
      <c r="P28" s="171" t="s">
        <v>100</v>
      </c>
      <c r="Q28" s="172">
        <v>0.5</v>
      </c>
      <c r="R28" s="157">
        <v>1</v>
      </c>
      <c r="S28" s="157">
        <v>0.01</v>
      </c>
      <c r="T28" s="173">
        <v>0.97</v>
      </c>
      <c r="U28" s="174"/>
      <c r="V28" s="157"/>
      <c r="W28" s="157"/>
      <c r="X28" s="171"/>
      <c r="Y28" s="432"/>
    </row>
    <row r="29" spans="1:25" ht="12.75" customHeight="1">
      <c r="A29" s="181"/>
      <c r="B29" s="181"/>
      <c r="C29" s="181"/>
      <c r="D29" s="181"/>
      <c r="E29" s="182"/>
      <c r="F29" s="182"/>
      <c r="G29" s="153"/>
      <c r="H29" s="144"/>
      <c r="I29" s="204"/>
      <c r="J29" s="443"/>
      <c r="K29" s="432"/>
      <c r="L29" s="201" t="s">
        <v>234</v>
      </c>
      <c r="M29" s="202"/>
      <c r="N29" s="203"/>
      <c r="O29" s="184" t="s">
        <v>216</v>
      </c>
      <c r="P29" s="171" t="s">
        <v>5</v>
      </c>
      <c r="Q29" s="172">
        <v>0.5</v>
      </c>
      <c r="R29" s="157">
        <v>1</v>
      </c>
      <c r="S29" s="157">
        <v>0.01</v>
      </c>
      <c r="T29" s="173">
        <v>0.8</v>
      </c>
      <c r="U29" s="174"/>
      <c r="V29" s="157"/>
      <c r="W29" s="157"/>
      <c r="X29" s="171"/>
      <c r="Y29" s="432"/>
    </row>
    <row r="30" spans="1:25" ht="12.75" customHeight="1">
      <c r="A30" s="181"/>
      <c r="B30" s="181"/>
      <c r="C30" s="181"/>
      <c r="D30" s="181"/>
      <c r="E30" s="182"/>
      <c r="F30" s="182"/>
      <c r="G30" s="153"/>
      <c r="H30" s="144"/>
      <c r="I30" s="204"/>
      <c r="J30" s="443"/>
      <c r="K30" s="432"/>
      <c r="L30" s="201" t="s">
        <v>227</v>
      </c>
      <c r="M30" s="202"/>
      <c r="N30" s="203"/>
      <c r="O30" s="184" t="s">
        <v>217</v>
      </c>
      <c r="P30" s="171" t="s">
        <v>100</v>
      </c>
      <c r="Q30" s="172">
        <v>0.5</v>
      </c>
      <c r="R30" s="157">
        <v>1</v>
      </c>
      <c r="S30" s="157">
        <v>0.01</v>
      </c>
      <c r="T30" s="173">
        <v>0.97</v>
      </c>
      <c r="U30" s="174"/>
      <c r="V30" s="157"/>
      <c r="W30" s="157"/>
      <c r="X30" s="171"/>
      <c r="Y30" s="432"/>
    </row>
    <row r="31" spans="1:25" ht="12.75" customHeight="1">
      <c r="A31" s="181"/>
      <c r="B31" s="181"/>
      <c r="C31" s="181"/>
      <c r="D31" s="181"/>
      <c r="E31" s="182"/>
      <c r="F31" s="182"/>
      <c r="G31" s="153"/>
      <c r="H31" s="144"/>
      <c r="I31" s="204"/>
      <c r="J31" s="443"/>
      <c r="K31" s="432"/>
      <c r="L31" s="201" t="s">
        <v>235</v>
      </c>
      <c r="M31" s="202"/>
      <c r="N31" s="203"/>
      <c r="O31" s="184" t="s">
        <v>218</v>
      </c>
      <c r="P31" s="171" t="s">
        <v>5</v>
      </c>
      <c r="Q31" s="172">
        <v>0.05</v>
      </c>
      <c r="R31" s="157">
        <v>40</v>
      </c>
      <c r="S31" s="157">
        <v>0.01</v>
      </c>
      <c r="T31" s="173">
        <v>0.05</v>
      </c>
      <c r="U31" s="174"/>
      <c r="V31" s="157"/>
      <c r="W31" s="157"/>
      <c r="X31" s="171"/>
      <c r="Y31" s="432"/>
    </row>
    <row r="32" spans="1:25" ht="12.75" customHeight="1">
      <c r="A32" s="181"/>
      <c r="B32" s="181"/>
      <c r="C32" s="181"/>
      <c r="D32" s="181"/>
      <c r="E32" s="182"/>
      <c r="F32" s="182"/>
      <c r="G32" s="153"/>
      <c r="H32" s="144"/>
      <c r="I32" s="204"/>
      <c r="J32" s="443"/>
      <c r="K32" s="432"/>
      <c r="L32" s="201" t="s">
        <v>228</v>
      </c>
      <c r="M32" s="202"/>
      <c r="N32" s="203"/>
      <c r="O32" s="184" t="s">
        <v>219</v>
      </c>
      <c r="P32" s="171" t="s">
        <v>100</v>
      </c>
      <c r="Q32" s="172">
        <v>1</v>
      </c>
      <c r="R32" s="157">
        <v>1.5</v>
      </c>
      <c r="S32" s="157">
        <v>0.01</v>
      </c>
      <c r="T32" s="173">
        <v>1.15</v>
      </c>
      <c r="U32" s="174"/>
      <c r="V32" s="157"/>
      <c r="W32" s="157"/>
      <c r="X32" s="171"/>
      <c r="Y32" s="432"/>
    </row>
    <row r="33" spans="1:25" ht="12.75" customHeight="1">
      <c r="A33" s="181"/>
      <c r="B33" s="181"/>
      <c r="C33" s="181"/>
      <c r="D33" s="181"/>
      <c r="E33" s="182"/>
      <c r="F33" s="182"/>
      <c r="G33" s="153"/>
      <c r="H33" s="144"/>
      <c r="I33" s="204"/>
      <c r="J33" s="443"/>
      <c r="K33" s="432"/>
      <c r="L33" s="201" t="s">
        <v>236</v>
      </c>
      <c r="M33" s="202"/>
      <c r="N33" s="203"/>
      <c r="O33" s="184" t="s">
        <v>220</v>
      </c>
      <c r="P33" s="171" t="s">
        <v>229</v>
      </c>
      <c r="Q33" s="172">
        <v>0.05</v>
      </c>
      <c r="R33" s="157">
        <v>0.5</v>
      </c>
      <c r="S33" s="157">
        <v>0.01</v>
      </c>
      <c r="T33" s="173">
        <v>0.2</v>
      </c>
      <c r="U33" s="174"/>
      <c r="V33" s="157"/>
      <c r="W33" s="157"/>
      <c r="X33" s="171"/>
      <c r="Y33" s="432"/>
    </row>
    <row r="34" spans="1:25" ht="12.75" customHeight="1">
      <c r="A34" s="181"/>
      <c r="B34" s="181"/>
      <c r="C34" s="181"/>
      <c r="D34" s="181"/>
      <c r="E34" s="182"/>
      <c r="F34" s="182"/>
      <c r="G34" s="153"/>
      <c r="H34" s="144"/>
      <c r="I34" s="204"/>
      <c r="J34" s="443"/>
      <c r="K34" s="432"/>
      <c r="L34" s="201" t="s">
        <v>230</v>
      </c>
      <c r="M34" s="202"/>
      <c r="N34" s="203"/>
      <c r="O34" s="184" t="s">
        <v>221</v>
      </c>
      <c r="P34" s="171" t="s">
        <v>100</v>
      </c>
      <c r="Q34" s="172">
        <v>1</v>
      </c>
      <c r="R34" s="157">
        <v>1.5</v>
      </c>
      <c r="S34" s="157">
        <v>1.01</v>
      </c>
      <c r="T34" s="173">
        <v>1.15</v>
      </c>
      <c r="U34" s="174"/>
      <c r="V34" s="157"/>
      <c r="W34" s="157"/>
      <c r="X34" s="171"/>
      <c r="Y34" s="432"/>
    </row>
    <row r="35" spans="1:25" ht="12.75" customHeight="1">
      <c r="A35" s="181"/>
      <c r="B35" s="181"/>
      <c r="C35" s="181"/>
      <c r="D35" s="181"/>
      <c r="E35" s="182"/>
      <c r="F35" s="182"/>
      <c r="G35" s="153"/>
      <c r="H35" s="144"/>
      <c r="I35" s="204"/>
      <c r="J35" s="443"/>
      <c r="K35" s="432"/>
      <c r="L35" s="201" t="s">
        <v>237</v>
      </c>
      <c r="M35" s="202"/>
      <c r="N35" s="203"/>
      <c r="O35" s="184" t="s">
        <v>222</v>
      </c>
      <c r="P35" s="171" t="s">
        <v>210</v>
      </c>
      <c r="Q35" s="172">
        <v>0</v>
      </c>
      <c r="R35" s="157">
        <v>75</v>
      </c>
      <c r="S35" s="157">
        <v>0.1</v>
      </c>
      <c r="T35" s="173">
        <v>25</v>
      </c>
      <c r="U35" s="174"/>
      <c r="V35" s="157"/>
      <c r="W35" s="157"/>
      <c r="X35" s="171"/>
      <c r="Y35" s="432"/>
    </row>
    <row r="36" spans="1:25" ht="12.75" customHeight="1">
      <c r="A36" s="181"/>
      <c r="B36" s="181"/>
      <c r="C36" s="181"/>
      <c r="D36" s="181"/>
      <c r="E36" s="182"/>
      <c r="F36" s="182"/>
      <c r="G36" s="153"/>
      <c r="H36" s="144"/>
      <c r="I36" s="204"/>
      <c r="J36" s="443"/>
      <c r="K36" s="432"/>
      <c r="L36" s="201" t="s">
        <v>231</v>
      </c>
      <c r="M36" s="202"/>
      <c r="N36" s="203"/>
      <c r="O36" s="184" t="s">
        <v>223</v>
      </c>
      <c r="P36" s="171" t="s">
        <v>100</v>
      </c>
      <c r="Q36" s="172">
        <v>1</v>
      </c>
      <c r="R36" s="157">
        <v>1.5</v>
      </c>
      <c r="S36" s="157">
        <v>0.01</v>
      </c>
      <c r="T36" s="173">
        <v>1.05</v>
      </c>
      <c r="U36" s="174"/>
      <c r="V36" s="157"/>
      <c r="W36" s="157"/>
      <c r="X36" s="171"/>
      <c r="Y36" s="432"/>
    </row>
    <row r="37" spans="1:25" ht="12.75" customHeight="1">
      <c r="A37" s="181"/>
      <c r="B37" s="181"/>
      <c r="C37" s="181"/>
      <c r="D37" s="181"/>
      <c r="E37" s="182"/>
      <c r="F37" s="182"/>
      <c r="G37" s="153"/>
      <c r="H37" s="144"/>
      <c r="I37" s="204"/>
      <c r="J37" s="443"/>
      <c r="K37" s="432"/>
      <c r="L37" s="201" t="s">
        <v>238</v>
      </c>
      <c r="M37" s="202"/>
      <c r="N37" s="203"/>
      <c r="O37" s="184" t="s">
        <v>224</v>
      </c>
      <c r="P37" s="171" t="s">
        <v>120</v>
      </c>
      <c r="Q37" s="172">
        <v>0</v>
      </c>
      <c r="R37" s="157">
        <v>1</v>
      </c>
      <c r="S37" s="157">
        <v>0.15</v>
      </c>
      <c r="T37" s="173">
        <v>0.15</v>
      </c>
      <c r="U37" s="174"/>
      <c r="V37" s="157"/>
      <c r="W37" s="157"/>
      <c r="X37" s="171"/>
      <c r="Y37" s="432"/>
    </row>
    <row r="38" spans="1:25" ht="12.75" customHeight="1" thickBot="1">
      <c r="A38" s="181"/>
      <c r="B38" s="181"/>
      <c r="C38" s="181"/>
      <c r="D38" s="181"/>
      <c r="E38" s="182"/>
      <c r="F38" s="182"/>
      <c r="G38" s="153"/>
      <c r="H38" s="144"/>
      <c r="I38" s="204"/>
      <c r="J38" s="443"/>
      <c r="K38" s="432"/>
      <c r="L38" s="201" t="s">
        <v>232</v>
      </c>
      <c r="M38" s="202"/>
      <c r="N38" s="203"/>
      <c r="O38" s="184" t="s">
        <v>225</v>
      </c>
      <c r="P38" s="171" t="s">
        <v>210</v>
      </c>
      <c r="Q38" s="172">
        <v>0</v>
      </c>
      <c r="R38" s="157">
        <v>359.9</v>
      </c>
      <c r="S38" s="157">
        <v>0.1</v>
      </c>
      <c r="T38" s="173">
        <v>0</v>
      </c>
      <c r="U38" s="174"/>
      <c r="V38" s="157"/>
      <c r="W38" s="157"/>
      <c r="X38" s="171"/>
      <c r="Y38" s="432"/>
    </row>
    <row r="39" spans="1:25" ht="15" customHeight="1" thickTop="1">
      <c r="A39" s="181"/>
      <c r="B39" s="181"/>
      <c r="C39" s="181"/>
      <c r="D39" s="181"/>
      <c r="E39" s="182"/>
      <c r="F39" s="182"/>
      <c r="G39" s="267" t="s">
        <v>138</v>
      </c>
      <c r="H39" s="149"/>
      <c r="I39" s="187">
        <v>5</v>
      </c>
      <c r="J39" s="443"/>
      <c r="K39" s="429" t="s">
        <v>212</v>
      </c>
      <c r="L39" s="341" t="s">
        <v>125</v>
      </c>
      <c r="M39" s="341"/>
      <c r="N39" s="342"/>
      <c r="O39" s="246" t="s">
        <v>176</v>
      </c>
      <c r="P39" s="243" t="s">
        <v>5</v>
      </c>
      <c r="Q39" s="244">
        <v>0.003</v>
      </c>
      <c r="R39" s="159">
        <v>2.64</v>
      </c>
      <c r="S39" s="159">
        <v>0.01</v>
      </c>
      <c r="T39" s="245">
        <v>0.2</v>
      </c>
      <c r="U39" s="264"/>
      <c r="V39" s="159"/>
      <c r="W39" s="159"/>
      <c r="X39" s="243"/>
      <c r="Y39" s="431">
        <v>4</v>
      </c>
    </row>
    <row r="40" spans="1:25" ht="15" customHeight="1" thickBot="1">
      <c r="A40" s="181"/>
      <c r="B40" s="181"/>
      <c r="C40" s="181"/>
      <c r="D40" s="181"/>
      <c r="E40" s="182"/>
      <c r="F40" s="182"/>
      <c r="G40" s="190"/>
      <c r="H40" s="172"/>
      <c r="I40" s="336"/>
      <c r="J40" s="443"/>
      <c r="K40" s="432"/>
      <c r="L40" s="202" t="s">
        <v>123</v>
      </c>
      <c r="M40" s="202"/>
      <c r="N40" s="203"/>
      <c r="O40" s="184" t="s">
        <v>124</v>
      </c>
      <c r="P40" s="171" t="s">
        <v>100</v>
      </c>
      <c r="Q40" s="172">
        <v>1</v>
      </c>
      <c r="R40" s="157">
        <v>1.5</v>
      </c>
      <c r="S40" s="157">
        <v>0.01</v>
      </c>
      <c r="T40" s="173">
        <v>1.05</v>
      </c>
      <c r="U40" s="174"/>
      <c r="V40" s="157"/>
      <c r="W40" s="157"/>
      <c r="X40" s="171"/>
      <c r="Y40" s="432"/>
    </row>
    <row r="41" spans="1:25" ht="15" customHeight="1" thickTop="1">
      <c r="A41" s="181"/>
      <c r="B41" s="181"/>
      <c r="C41" s="181"/>
      <c r="D41" s="181"/>
      <c r="E41" s="182"/>
      <c r="F41" s="182"/>
      <c r="G41" s="269" t="s">
        <v>139</v>
      </c>
      <c r="H41" s="159"/>
      <c r="I41" s="268">
        <v>100</v>
      </c>
      <c r="J41" s="443"/>
      <c r="K41" s="429" t="s">
        <v>213</v>
      </c>
      <c r="L41" s="341" t="s">
        <v>125</v>
      </c>
      <c r="M41" s="341"/>
      <c r="N41" s="342"/>
      <c r="O41" s="246" t="s">
        <v>176</v>
      </c>
      <c r="P41" s="243" t="s">
        <v>5</v>
      </c>
      <c r="Q41" s="244">
        <v>0.003</v>
      </c>
      <c r="R41" s="159">
        <v>2.64</v>
      </c>
      <c r="S41" s="159">
        <v>0.001</v>
      </c>
      <c r="T41" s="245">
        <v>0.2</v>
      </c>
      <c r="U41" s="264"/>
      <c r="V41" s="159"/>
      <c r="W41" s="159"/>
      <c r="X41" s="243"/>
      <c r="Y41" s="431">
        <v>4</v>
      </c>
    </row>
    <row r="42" spans="1:25" ht="15" customHeight="1" thickBot="1">
      <c r="A42" s="181"/>
      <c r="B42" s="181"/>
      <c r="C42" s="181"/>
      <c r="D42" s="181"/>
      <c r="E42" s="182"/>
      <c r="F42" s="182"/>
      <c r="G42" s="271"/>
      <c r="H42" s="255"/>
      <c r="I42" s="345"/>
      <c r="J42" s="443"/>
      <c r="K42" s="430"/>
      <c r="L42" s="343" t="s">
        <v>123</v>
      </c>
      <c r="M42" s="343"/>
      <c r="N42" s="344"/>
      <c r="O42" s="270" t="s">
        <v>142</v>
      </c>
      <c r="P42" s="256" t="s">
        <v>100</v>
      </c>
      <c r="Q42" s="255">
        <v>1</v>
      </c>
      <c r="R42" s="177">
        <v>1.5</v>
      </c>
      <c r="S42" s="177">
        <v>0.01</v>
      </c>
      <c r="T42" s="265">
        <v>1.05</v>
      </c>
      <c r="U42" s="266"/>
      <c r="V42" s="177"/>
      <c r="W42" s="177"/>
      <c r="X42" s="256"/>
      <c r="Y42" s="432"/>
    </row>
    <row r="43" spans="1:25" ht="15" customHeight="1" thickTop="1">
      <c r="A43" s="194"/>
      <c r="B43" s="157"/>
      <c r="C43" s="157"/>
      <c r="D43" s="195"/>
      <c r="E43" s="196"/>
      <c r="F43" s="197"/>
      <c r="G43" s="378"/>
      <c r="H43" s="379"/>
      <c r="I43" s="394"/>
      <c r="J43" s="443"/>
      <c r="K43" s="274" t="s">
        <v>209</v>
      </c>
      <c r="L43" s="275"/>
      <c r="M43" s="275"/>
      <c r="N43" s="276"/>
      <c r="O43" s="382" t="s">
        <v>243</v>
      </c>
      <c r="P43" s="277" t="s">
        <v>6</v>
      </c>
      <c r="Q43" s="383">
        <v>0</v>
      </c>
      <c r="R43" s="279">
        <v>9999</v>
      </c>
      <c r="S43" s="282">
        <v>0.001</v>
      </c>
      <c r="T43" s="382">
        <v>1</v>
      </c>
      <c r="U43" s="278"/>
      <c r="V43" s="279"/>
      <c r="W43" s="279"/>
      <c r="X43" s="277"/>
      <c r="Y43" s="156"/>
    </row>
    <row r="44" spans="1:25" ht="15" customHeight="1" thickBot="1">
      <c r="A44" s="309"/>
      <c r="B44" s="309"/>
      <c r="C44" s="309"/>
      <c r="D44" s="376"/>
      <c r="E44" s="377"/>
      <c r="F44" s="377"/>
      <c r="G44" s="380"/>
      <c r="H44" s="381"/>
      <c r="I44" s="398"/>
      <c r="J44" s="444"/>
      <c r="K44" s="384" t="s">
        <v>246</v>
      </c>
      <c r="L44" s="385"/>
      <c r="M44" s="385"/>
      <c r="N44" s="386"/>
      <c r="O44" s="387" t="s">
        <v>264</v>
      </c>
      <c r="P44" s="388" t="s">
        <v>120</v>
      </c>
      <c r="Q44" s="389">
        <v>0</v>
      </c>
      <c r="R44" s="390">
        <v>9999</v>
      </c>
      <c r="S44" s="391">
        <v>0.001</v>
      </c>
      <c r="T44" s="387">
        <v>1</v>
      </c>
      <c r="U44" s="392"/>
      <c r="V44" s="390"/>
      <c r="W44" s="391"/>
      <c r="X44" s="393"/>
      <c r="Y44" s="192"/>
    </row>
    <row r="45" spans="1:25" ht="15" customHeight="1" thickTop="1">
      <c r="A45" s="309"/>
      <c r="B45" s="309"/>
      <c r="C45" s="309"/>
      <c r="D45" s="376"/>
      <c r="E45" s="377"/>
      <c r="F45" s="377"/>
      <c r="G45" s="476" t="s">
        <v>177</v>
      </c>
      <c r="H45" s="477"/>
      <c r="I45" s="477"/>
      <c r="J45" s="478"/>
      <c r="K45" s="274" t="s">
        <v>209</v>
      </c>
      <c r="L45" s="275"/>
      <c r="M45" s="275"/>
      <c r="N45" s="276"/>
      <c r="O45" s="382" t="s">
        <v>311</v>
      </c>
      <c r="P45" s="277" t="s">
        <v>120</v>
      </c>
      <c r="Q45" s="563">
        <v>0</v>
      </c>
      <c r="R45" s="279">
        <v>9999</v>
      </c>
      <c r="S45" s="282">
        <v>0.001</v>
      </c>
      <c r="T45" s="565">
        <v>0.2</v>
      </c>
      <c r="U45" s="278"/>
      <c r="V45" s="279"/>
      <c r="W45" s="282"/>
      <c r="X45" s="280"/>
      <c r="Y45" s="192"/>
    </row>
    <row r="46" spans="1:25" s="303" customFormat="1" ht="15" customHeight="1">
      <c r="A46" s="181"/>
      <c r="B46" s="181"/>
      <c r="C46" s="181"/>
      <c r="D46" s="181"/>
      <c r="E46" s="182"/>
      <c r="F46" s="182"/>
      <c r="G46" s="479"/>
      <c r="H46" s="480"/>
      <c r="I46" s="480"/>
      <c r="J46" s="481"/>
      <c r="K46" s="235" t="s">
        <v>200</v>
      </c>
      <c r="L46" s="229"/>
      <c r="M46" s="229"/>
      <c r="N46" s="230"/>
      <c r="O46" s="564" t="s">
        <v>278</v>
      </c>
      <c r="P46" s="248" t="s">
        <v>120</v>
      </c>
      <c r="Q46" s="259">
        <v>0</v>
      </c>
      <c r="R46" s="250">
        <v>9999</v>
      </c>
      <c r="S46" s="273">
        <v>0.001</v>
      </c>
      <c r="T46" s="263">
        <v>0.2</v>
      </c>
      <c r="U46" s="259"/>
      <c r="V46" s="250"/>
      <c r="W46" s="272"/>
      <c r="X46" s="273"/>
      <c r="Y46" s="192"/>
    </row>
    <row r="47" spans="1:25" s="303" customFormat="1" ht="15" customHeight="1">
      <c r="A47" s="181"/>
      <c r="B47" s="181"/>
      <c r="C47" s="181"/>
      <c r="D47" s="181"/>
      <c r="E47" s="182"/>
      <c r="F47" s="182"/>
      <c r="G47" s="479"/>
      <c r="H47" s="480"/>
      <c r="I47" s="480"/>
      <c r="J47" s="481"/>
      <c r="K47" s="235" t="s">
        <v>209</v>
      </c>
      <c r="L47" s="229"/>
      <c r="M47" s="229"/>
      <c r="N47" s="230"/>
      <c r="O47" s="283" t="s">
        <v>279</v>
      </c>
      <c r="P47" s="248" t="s">
        <v>120</v>
      </c>
      <c r="Q47" s="249">
        <v>0</v>
      </c>
      <c r="R47" s="250">
        <v>9999</v>
      </c>
      <c r="S47" s="250">
        <v>0.001</v>
      </c>
      <c r="T47" s="263">
        <v>1</v>
      </c>
      <c r="U47" s="259"/>
      <c r="V47" s="250"/>
      <c r="W47" s="272"/>
      <c r="X47" s="273"/>
      <c r="Y47" s="192"/>
    </row>
    <row r="48" spans="1:25" s="303" customFormat="1" ht="15" customHeight="1">
      <c r="A48" s="181"/>
      <c r="B48" s="181"/>
      <c r="C48" s="181"/>
      <c r="D48" s="181"/>
      <c r="E48" s="182"/>
      <c r="F48" s="182"/>
      <c r="G48" s="479"/>
      <c r="H48" s="480"/>
      <c r="I48" s="480"/>
      <c r="J48" s="481"/>
      <c r="K48" s="231" t="s">
        <v>143</v>
      </c>
      <c r="L48" s="233"/>
      <c r="M48" s="233"/>
      <c r="N48" s="234"/>
      <c r="O48" s="295" t="s">
        <v>136</v>
      </c>
      <c r="P48" s="240" t="s">
        <v>6</v>
      </c>
      <c r="Q48" s="296">
        <v>0.001</v>
      </c>
      <c r="R48" s="239">
        <v>9999</v>
      </c>
      <c r="S48" s="239">
        <v>0.001</v>
      </c>
      <c r="T48" s="297">
        <v>0.1</v>
      </c>
      <c r="U48" s="298"/>
      <c r="V48" s="299"/>
      <c r="W48" s="299"/>
      <c r="X48" s="234"/>
      <c r="Y48" s="192"/>
    </row>
    <row r="49" spans="1:25" s="303" customFormat="1" ht="15" customHeight="1">
      <c r="A49" s="181"/>
      <c r="B49" s="181"/>
      <c r="C49" s="181"/>
      <c r="D49" s="181"/>
      <c r="E49" s="182"/>
      <c r="F49" s="182"/>
      <c r="G49" s="479"/>
      <c r="H49" s="480"/>
      <c r="I49" s="480"/>
      <c r="J49" s="481"/>
      <c r="K49" s="231" t="s">
        <v>143</v>
      </c>
      <c r="L49" s="233"/>
      <c r="M49" s="233"/>
      <c r="N49" s="234"/>
      <c r="O49" s="295" t="s">
        <v>191</v>
      </c>
      <c r="P49" s="240" t="s">
        <v>6</v>
      </c>
      <c r="Q49" s="296">
        <v>0.001</v>
      </c>
      <c r="R49" s="239">
        <v>9999</v>
      </c>
      <c r="S49" s="239">
        <v>0.001</v>
      </c>
      <c r="T49" s="297">
        <v>0.1</v>
      </c>
      <c r="U49" s="298"/>
      <c r="V49" s="299"/>
      <c r="W49" s="299"/>
      <c r="X49" s="234"/>
      <c r="Y49" s="192"/>
    </row>
    <row r="50" spans="1:25" s="303" customFormat="1" ht="15" customHeight="1">
      <c r="A50" s="181"/>
      <c r="B50" s="181"/>
      <c r="C50" s="181"/>
      <c r="D50" s="181"/>
      <c r="E50" s="182"/>
      <c r="F50" s="182"/>
      <c r="G50" s="479"/>
      <c r="H50" s="480"/>
      <c r="I50" s="480"/>
      <c r="J50" s="481"/>
      <c r="K50" s="231" t="s">
        <v>143</v>
      </c>
      <c r="L50" s="233"/>
      <c r="M50" s="233"/>
      <c r="N50" s="234"/>
      <c r="O50" s="295" t="s">
        <v>192</v>
      </c>
      <c r="P50" s="240" t="s">
        <v>6</v>
      </c>
      <c r="Q50" s="296">
        <v>0.001</v>
      </c>
      <c r="R50" s="239">
        <v>9999</v>
      </c>
      <c r="S50" s="239">
        <v>0.001</v>
      </c>
      <c r="T50" s="297">
        <v>0.5</v>
      </c>
      <c r="U50" s="298"/>
      <c r="V50" s="299"/>
      <c r="W50" s="299"/>
      <c r="X50" s="234"/>
      <c r="Y50" s="192"/>
    </row>
    <row r="51" spans="1:25" s="303" customFormat="1" ht="15" customHeight="1">
      <c r="A51" s="181"/>
      <c r="B51" s="181"/>
      <c r="C51" s="181"/>
      <c r="D51" s="181"/>
      <c r="E51" s="182"/>
      <c r="F51" s="182"/>
      <c r="G51" s="479"/>
      <c r="H51" s="480"/>
      <c r="I51" s="480"/>
      <c r="J51" s="481"/>
      <c r="K51" s="210" t="s">
        <v>312</v>
      </c>
      <c r="L51" s="211"/>
      <c r="M51" s="211"/>
      <c r="N51" s="212"/>
      <c r="O51" s="395" t="s">
        <v>178</v>
      </c>
      <c r="P51" s="207" t="s">
        <v>100</v>
      </c>
      <c r="Q51" s="350">
        <v>0</v>
      </c>
      <c r="R51" s="208">
        <v>1</v>
      </c>
      <c r="S51" s="208" t="s">
        <v>100</v>
      </c>
      <c r="T51" s="209">
        <v>0</v>
      </c>
      <c r="U51" s="351"/>
      <c r="V51" s="232"/>
      <c r="W51" s="232"/>
      <c r="X51" s="212"/>
      <c r="Y51" s="192"/>
    </row>
    <row r="52" spans="1:25" s="303" customFormat="1" ht="15" customHeight="1" thickBot="1">
      <c r="A52" s="181"/>
      <c r="B52" s="181"/>
      <c r="C52" s="181"/>
      <c r="D52" s="181"/>
      <c r="E52" s="182"/>
      <c r="F52" s="182"/>
      <c r="G52" s="482"/>
      <c r="H52" s="483"/>
      <c r="I52" s="483"/>
      <c r="J52" s="484"/>
      <c r="K52" s="213" t="s">
        <v>245</v>
      </c>
      <c r="L52" s="214"/>
      <c r="M52" s="214"/>
      <c r="N52" s="214"/>
      <c r="O52" s="286" t="s">
        <v>244</v>
      </c>
      <c r="P52" s="224" t="s">
        <v>100</v>
      </c>
      <c r="Q52" s="261">
        <v>0</v>
      </c>
      <c r="R52" s="226">
        <v>1</v>
      </c>
      <c r="S52" s="226" t="s">
        <v>100</v>
      </c>
      <c r="T52" s="227">
        <v>0</v>
      </c>
      <c r="U52" s="396"/>
      <c r="V52" s="228"/>
      <c r="W52" s="228"/>
      <c r="X52" s="215"/>
      <c r="Y52" s="192"/>
    </row>
    <row r="53" spans="1:25" ht="15.75" customHeight="1" thickTop="1">
      <c r="A53" s="181"/>
      <c r="B53" s="181"/>
      <c r="C53" s="181"/>
      <c r="D53" s="181"/>
      <c r="E53" s="182"/>
      <c r="F53" s="182"/>
      <c r="G53" s="433" t="s">
        <v>179</v>
      </c>
      <c r="H53" s="434"/>
      <c r="I53" s="434"/>
      <c r="J53" s="435"/>
      <c r="K53" s="402" t="s">
        <v>184</v>
      </c>
      <c r="L53" s="403"/>
      <c r="M53" s="403"/>
      <c r="N53" s="404"/>
      <c r="O53" s="405" t="s">
        <v>180</v>
      </c>
      <c r="P53" s="317" t="s">
        <v>120</v>
      </c>
      <c r="Q53" s="406">
        <v>0</v>
      </c>
      <c r="R53" s="328">
        <v>9999</v>
      </c>
      <c r="S53" s="406">
        <v>0.001</v>
      </c>
      <c r="T53" s="318">
        <v>2</v>
      </c>
      <c r="U53" s="407"/>
      <c r="V53" s="407"/>
      <c r="W53" s="407"/>
      <c r="X53" s="408"/>
      <c r="Y53" s="347"/>
    </row>
    <row r="54" spans="1:25" ht="15">
      <c r="A54" s="181"/>
      <c r="B54" s="181"/>
      <c r="C54" s="181"/>
      <c r="D54" s="181"/>
      <c r="E54" s="182"/>
      <c r="F54" s="182"/>
      <c r="G54" s="436"/>
      <c r="H54" s="437"/>
      <c r="I54" s="437"/>
      <c r="J54" s="438"/>
      <c r="K54" s="289" t="s">
        <v>185</v>
      </c>
      <c r="L54" s="290"/>
      <c r="M54" s="290"/>
      <c r="N54" s="291"/>
      <c r="O54" s="284" t="s">
        <v>181</v>
      </c>
      <c r="P54" s="248" t="s">
        <v>120</v>
      </c>
      <c r="Q54" s="292">
        <v>0</v>
      </c>
      <c r="R54" s="250">
        <v>9999</v>
      </c>
      <c r="S54" s="292">
        <v>0.001</v>
      </c>
      <c r="T54" s="237">
        <v>16</v>
      </c>
      <c r="U54" s="293"/>
      <c r="V54" s="293"/>
      <c r="W54" s="293"/>
      <c r="X54" s="294"/>
      <c r="Y54" s="347"/>
    </row>
    <row r="55" spans="1:25" ht="15" customHeight="1">
      <c r="A55" s="181"/>
      <c r="B55" s="181"/>
      <c r="C55" s="181"/>
      <c r="D55" s="181"/>
      <c r="E55" s="182"/>
      <c r="F55" s="182"/>
      <c r="G55" s="436"/>
      <c r="H55" s="437"/>
      <c r="I55" s="437"/>
      <c r="J55" s="438"/>
      <c r="K55" s="231" t="s">
        <v>186</v>
      </c>
      <c r="L55" s="229"/>
      <c r="M55" s="229"/>
      <c r="N55" s="230"/>
      <c r="O55" s="236" t="s">
        <v>182</v>
      </c>
      <c r="P55" s="248" t="s">
        <v>120</v>
      </c>
      <c r="Q55" s="249">
        <v>0</v>
      </c>
      <c r="R55" s="250">
        <v>9999</v>
      </c>
      <c r="S55" s="248">
        <v>0.001</v>
      </c>
      <c r="T55" s="237">
        <v>2</v>
      </c>
      <c r="U55" s="285"/>
      <c r="V55" s="238"/>
      <c r="W55" s="238"/>
      <c r="X55" s="230"/>
      <c r="Y55" s="304"/>
    </row>
    <row r="56" spans="1:25" ht="15" customHeight="1">
      <c r="A56" s="181"/>
      <c r="B56" s="181"/>
      <c r="C56" s="181"/>
      <c r="D56" s="181"/>
      <c r="E56" s="182"/>
      <c r="F56" s="182"/>
      <c r="G56" s="436"/>
      <c r="H56" s="437"/>
      <c r="I56" s="437"/>
      <c r="J56" s="438"/>
      <c r="K56" s="231" t="s">
        <v>187</v>
      </c>
      <c r="L56" s="229"/>
      <c r="M56" s="229"/>
      <c r="N56" s="230"/>
      <c r="O56" s="310" t="s">
        <v>183</v>
      </c>
      <c r="P56" s="248" t="s">
        <v>120</v>
      </c>
      <c r="Q56" s="249">
        <v>0.15</v>
      </c>
      <c r="R56" s="250">
        <v>200</v>
      </c>
      <c r="S56" s="248">
        <v>0.001</v>
      </c>
      <c r="T56" s="237">
        <v>2</v>
      </c>
      <c r="U56" s="285"/>
      <c r="V56" s="238"/>
      <c r="W56" s="238"/>
      <c r="X56" s="230"/>
      <c r="Y56" s="304"/>
    </row>
    <row r="57" spans="1:25" ht="15" customHeight="1">
      <c r="A57" s="181"/>
      <c r="B57" s="181"/>
      <c r="C57" s="181"/>
      <c r="D57" s="181"/>
      <c r="E57" s="182"/>
      <c r="F57" s="182"/>
      <c r="G57" s="436"/>
      <c r="H57" s="437"/>
      <c r="I57" s="437"/>
      <c r="J57" s="438"/>
      <c r="K57" s="231" t="s">
        <v>200</v>
      </c>
      <c r="L57" s="229"/>
      <c r="M57" s="229"/>
      <c r="N57" s="230"/>
      <c r="O57" s="236" t="s">
        <v>287</v>
      </c>
      <c r="P57" s="248" t="s">
        <v>120</v>
      </c>
      <c r="Q57" s="249">
        <v>0</v>
      </c>
      <c r="R57" s="250">
        <v>9999</v>
      </c>
      <c r="S57" s="248">
        <v>0.001</v>
      </c>
      <c r="T57" s="262">
        <v>0.2</v>
      </c>
      <c r="U57" s="285"/>
      <c r="V57" s="238"/>
      <c r="W57" s="238"/>
      <c r="X57" s="230"/>
      <c r="Y57" s="304"/>
    </row>
    <row r="58" spans="1:25" ht="15" customHeight="1">
      <c r="A58" s="181"/>
      <c r="B58" s="181"/>
      <c r="C58" s="181"/>
      <c r="D58" s="181"/>
      <c r="E58" s="182"/>
      <c r="F58" s="182"/>
      <c r="G58" s="436"/>
      <c r="H58" s="437"/>
      <c r="I58" s="437"/>
      <c r="J58" s="438"/>
      <c r="K58" s="231" t="s">
        <v>209</v>
      </c>
      <c r="L58" s="229"/>
      <c r="M58" s="229"/>
      <c r="N58" s="229"/>
      <c r="O58" s="236" t="s">
        <v>288</v>
      </c>
      <c r="P58" s="236" t="s">
        <v>120</v>
      </c>
      <c r="Q58" s="348">
        <v>0</v>
      </c>
      <c r="R58" s="250">
        <v>9999</v>
      </c>
      <c r="S58" s="272">
        <v>0.001</v>
      </c>
      <c r="T58" s="262">
        <v>0.2</v>
      </c>
      <c r="U58" s="285"/>
      <c r="V58" s="238"/>
      <c r="W58" s="238"/>
      <c r="X58" s="316"/>
      <c r="Y58" s="304"/>
    </row>
    <row r="59" spans="1:25" ht="15" customHeight="1">
      <c r="A59" s="181"/>
      <c r="B59" s="181"/>
      <c r="C59" s="181"/>
      <c r="D59" s="181"/>
      <c r="E59" s="182"/>
      <c r="F59" s="182"/>
      <c r="G59" s="436"/>
      <c r="H59" s="437"/>
      <c r="I59" s="437"/>
      <c r="J59" s="438"/>
      <c r="K59" s="231" t="s">
        <v>209</v>
      </c>
      <c r="L59" s="229"/>
      <c r="M59" s="229"/>
      <c r="N59" s="230"/>
      <c r="O59" s="236" t="s">
        <v>289</v>
      </c>
      <c r="P59" s="248" t="s">
        <v>120</v>
      </c>
      <c r="Q59" s="249">
        <v>0</v>
      </c>
      <c r="R59" s="250">
        <v>9999</v>
      </c>
      <c r="S59" s="248">
        <v>0.001</v>
      </c>
      <c r="T59" s="262">
        <v>1</v>
      </c>
      <c r="U59" s="285"/>
      <c r="V59" s="238"/>
      <c r="W59" s="238"/>
      <c r="X59" s="230"/>
      <c r="Y59" s="304"/>
    </row>
    <row r="60" spans="1:25" ht="15" customHeight="1">
      <c r="A60" s="181"/>
      <c r="B60" s="181"/>
      <c r="C60" s="181"/>
      <c r="D60" s="181"/>
      <c r="E60" s="182"/>
      <c r="F60" s="182"/>
      <c r="G60" s="436"/>
      <c r="H60" s="437"/>
      <c r="I60" s="437"/>
      <c r="J60" s="438"/>
      <c r="K60" s="231" t="s">
        <v>209</v>
      </c>
      <c r="L60" s="229"/>
      <c r="M60" s="229"/>
      <c r="N60" s="230"/>
      <c r="O60" s="236" t="s">
        <v>282</v>
      </c>
      <c r="P60" s="248" t="s">
        <v>6</v>
      </c>
      <c r="Q60" s="249">
        <v>0</v>
      </c>
      <c r="R60" s="250">
        <v>9999</v>
      </c>
      <c r="S60" s="349">
        <v>0.001</v>
      </c>
      <c r="T60" s="262">
        <v>0.2</v>
      </c>
      <c r="U60" s="285"/>
      <c r="V60" s="238"/>
      <c r="W60" s="238"/>
      <c r="X60" s="230"/>
      <c r="Y60" s="304"/>
    </row>
    <row r="61" spans="1:25" ht="15" customHeight="1">
      <c r="A61" s="181"/>
      <c r="B61" s="181"/>
      <c r="C61" s="181"/>
      <c r="D61" s="181"/>
      <c r="E61" s="182"/>
      <c r="F61" s="182"/>
      <c r="G61" s="436"/>
      <c r="H61" s="437"/>
      <c r="I61" s="437"/>
      <c r="J61" s="438"/>
      <c r="K61" s="231" t="s">
        <v>285</v>
      </c>
      <c r="L61" s="229"/>
      <c r="M61" s="229"/>
      <c r="N61" s="229"/>
      <c r="O61" s="310" t="s">
        <v>134</v>
      </c>
      <c r="P61" s="248" t="s">
        <v>6</v>
      </c>
      <c r="Q61" s="249">
        <v>0</v>
      </c>
      <c r="R61" s="250">
        <v>9999</v>
      </c>
      <c r="S61" s="248">
        <v>0.001</v>
      </c>
      <c r="T61" s="237">
        <v>10</v>
      </c>
      <c r="U61" s="397"/>
      <c r="V61" s="238"/>
      <c r="W61" s="238"/>
      <c r="X61" s="230"/>
      <c r="Y61" s="304"/>
    </row>
    <row r="62" spans="1:25" ht="15" customHeight="1">
      <c r="A62" s="181"/>
      <c r="B62" s="181"/>
      <c r="C62" s="181"/>
      <c r="D62" s="181"/>
      <c r="E62" s="182"/>
      <c r="F62" s="182"/>
      <c r="G62" s="436"/>
      <c r="H62" s="437"/>
      <c r="I62" s="437"/>
      <c r="J62" s="438"/>
      <c r="K62" s="231" t="s">
        <v>265</v>
      </c>
      <c r="L62" s="229"/>
      <c r="M62" s="229"/>
      <c r="N62" s="229"/>
      <c r="O62" s="310" t="s">
        <v>290</v>
      </c>
      <c r="P62" s="248" t="s">
        <v>120</v>
      </c>
      <c r="Q62" s="249">
        <v>0</v>
      </c>
      <c r="R62" s="250">
        <v>9999</v>
      </c>
      <c r="S62" s="248">
        <v>0.001</v>
      </c>
      <c r="T62" s="237">
        <v>1</v>
      </c>
      <c r="U62" s="397"/>
      <c r="V62" s="238"/>
      <c r="W62" s="238"/>
      <c r="X62" s="230"/>
      <c r="Y62" s="304"/>
    </row>
    <row r="63" spans="1:25" ht="15" customHeight="1">
      <c r="A63" s="181"/>
      <c r="B63" s="181"/>
      <c r="C63" s="181"/>
      <c r="D63" s="181"/>
      <c r="E63" s="182"/>
      <c r="F63" s="182"/>
      <c r="G63" s="436"/>
      <c r="H63" s="437"/>
      <c r="I63" s="437"/>
      <c r="J63" s="438"/>
      <c r="K63" s="231" t="s">
        <v>266</v>
      </c>
      <c r="L63" s="229"/>
      <c r="M63" s="229"/>
      <c r="N63" s="229"/>
      <c r="O63" s="310" t="s">
        <v>248</v>
      </c>
      <c r="P63" s="248" t="s">
        <v>120</v>
      </c>
      <c r="Q63" s="249">
        <v>0</v>
      </c>
      <c r="R63" s="250">
        <v>9999</v>
      </c>
      <c r="S63" s="248">
        <v>0.001</v>
      </c>
      <c r="T63" s="237">
        <v>1</v>
      </c>
      <c r="U63" s="397"/>
      <c r="V63" s="238"/>
      <c r="W63" s="238"/>
      <c r="X63" s="230"/>
      <c r="Y63" s="304"/>
    </row>
    <row r="64" spans="1:25" ht="15" customHeight="1">
      <c r="A64" s="181"/>
      <c r="B64" s="181"/>
      <c r="C64" s="181"/>
      <c r="D64" s="181"/>
      <c r="E64" s="182"/>
      <c r="F64" s="182"/>
      <c r="G64" s="436"/>
      <c r="H64" s="437"/>
      <c r="I64" s="437"/>
      <c r="J64" s="438"/>
      <c r="K64" s="231" t="s">
        <v>267</v>
      </c>
      <c r="L64" s="229"/>
      <c r="M64" s="229"/>
      <c r="N64" s="229"/>
      <c r="O64" s="310" t="s">
        <v>249</v>
      </c>
      <c r="P64" s="248" t="s">
        <v>120</v>
      </c>
      <c r="Q64" s="249">
        <v>0</v>
      </c>
      <c r="R64" s="250">
        <v>9999</v>
      </c>
      <c r="S64" s="248">
        <v>0.001</v>
      </c>
      <c r="T64" s="237">
        <v>1</v>
      </c>
      <c r="U64" s="397"/>
      <c r="V64" s="238"/>
      <c r="W64" s="238"/>
      <c r="X64" s="230"/>
      <c r="Y64" s="304"/>
    </row>
    <row r="65" spans="1:25" ht="15" customHeight="1">
      <c r="A65" s="181"/>
      <c r="B65" s="181"/>
      <c r="C65" s="181"/>
      <c r="D65" s="181"/>
      <c r="E65" s="182"/>
      <c r="F65" s="182"/>
      <c r="G65" s="436"/>
      <c r="H65" s="437"/>
      <c r="I65" s="437"/>
      <c r="J65" s="438"/>
      <c r="K65" s="231" t="s">
        <v>268</v>
      </c>
      <c r="L65" s="229"/>
      <c r="M65" s="229"/>
      <c r="N65" s="229"/>
      <c r="O65" s="310" t="s">
        <v>247</v>
      </c>
      <c r="P65" s="248" t="s">
        <v>120</v>
      </c>
      <c r="Q65" s="249">
        <v>0</v>
      </c>
      <c r="R65" s="250">
        <v>9999</v>
      </c>
      <c r="S65" s="248">
        <v>0.001</v>
      </c>
      <c r="T65" s="237">
        <v>1</v>
      </c>
      <c r="U65" s="397"/>
      <c r="V65" s="238"/>
      <c r="W65" s="238"/>
      <c r="X65" s="230"/>
      <c r="Y65" s="304"/>
    </row>
    <row r="66" spans="1:25" ht="15" customHeight="1">
      <c r="A66" s="181"/>
      <c r="B66" s="181"/>
      <c r="C66" s="181"/>
      <c r="D66" s="181"/>
      <c r="E66" s="182"/>
      <c r="F66" s="182"/>
      <c r="G66" s="436"/>
      <c r="H66" s="437"/>
      <c r="I66" s="437"/>
      <c r="J66" s="438"/>
      <c r="K66" s="231" t="s">
        <v>269</v>
      </c>
      <c r="L66" s="229"/>
      <c r="M66" s="229"/>
      <c r="N66" s="229"/>
      <c r="O66" s="310" t="s">
        <v>250</v>
      </c>
      <c r="P66" s="248" t="s">
        <v>120</v>
      </c>
      <c r="Q66" s="249">
        <v>0</v>
      </c>
      <c r="R66" s="250">
        <v>9999</v>
      </c>
      <c r="S66" s="248">
        <v>0.001</v>
      </c>
      <c r="T66" s="237">
        <v>1</v>
      </c>
      <c r="U66" s="397"/>
      <c r="V66" s="238"/>
      <c r="W66" s="238"/>
      <c r="X66" s="230"/>
      <c r="Y66" s="304"/>
    </row>
    <row r="67" spans="1:25" ht="15" customHeight="1">
      <c r="A67" s="181"/>
      <c r="B67" s="181"/>
      <c r="C67" s="181"/>
      <c r="D67" s="181"/>
      <c r="E67" s="182"/>
      <c r="F67" s="182"/>
      <c r="G67" s="436"/>
      <c r="H67" s="437"/>
      <c r="I67" s="437"/>
      <c r="J67" s="438"/>
      <c r="K67" s="231" t="s">
        <v>270</v>
      </c>
      <c r="L67" s="229"/>
      <c r="M67" s="229"/>
      <c r="N67" s="229"/>
      <c r="O67" s="310" t="s">
        <v>251</v>
      </c>
      <c r="P67" s="248" t="s">
        <v>120</v>
      </c>
      <c r="Q67" s="249">
        <v>0</v>
      </c>
      <c r="R67" s="250">
        <v>9999</v>
      </c>
      <c r="S67" s="248">
        <v>0.001</v>
      </c>
      <c r="T67" s="237">
        <v>1</v>
      </c>
      <c r="U67" s="397"/>
      <c r="V67" s="238"/>
      <c r="W67" s="238"/>
      <c r="X67" s="230"/>
      <c r="Y67" s="304"/>
    </row>
    <row r="68" spans="1:25" ht="15" customHeight="1">
      <c r="A68" s="181"/>
      <c r="B68" s="181"/>
      <c r="C68" s="181"/>
      <c r="D68" s="181"/>
      <c r="E68" s="182"/>
      <c r="F68" s="182"/>
      <c r="G68" s="436"/>
      <c r="H68" s="437"/>
      <c r="I68" s="437"/>
      <c r="J68" s="438"/>
      <c r="K68" s="231" t="s">
        <v>271</v>
      </c>
      <c r="L68" s="229"/>
      <c r="M68" s="229"/>
      <c r="N68" s="229"/>
      <c r="O68" s="310" t="s">
        <v>252</v>
      </c>
      <c r="P68" s="248" t="s">
        <v>120</v>
      </c>
      <c r="Q68" s="249">
        <v>0</v>
      </c>
      <c r="R68" s="250">
        <v>9999</v>
      </c>
      <c r="S68" s="248">
        <v>0.001</v>
      </c>
      <c r="T68" s="237">
        <v>1</v>
      </c>
      <c r="U68" s="397"/>
      <c r="V68" s="238"/>
      <c r="W68" s="238"/>
      <c r="X68" s="230"/>
      <c r="Y68" s="304"/>
    </row>
    <row r="69" spans="1:25" ht="15" customHeight="1">
      <c r="A69" s="181"/>
      <c r="B69" s="181"/>
      <c r="C69" s="181"/>
      <c r="D69" s="181"/>
      <c r="E69" s="182"/>
      <c r="F69" s="182"/>
      <c r="G69" s="436"/>
      <c r="H69" s="437"/>
      <c r="I69" s="437"/>
      <c r="J69" s="438"/>
      <c r="K69" s="231" t="s">
        <v>272</v>
      </c>
      <c r="L69" s="229"/>
      <c r="M69" s="229"/>
      <c r="N69" s="229"/>
      <c r="O69" s="310" t="s">
        <v>253</v>
      </c>
      <c r="P69" s="248" t="s">
        <v>120</v>
      </c>
      <c r="Q69" s="249">
        <v>0</v>
      </c>
      <c r="R69" s="250">
        <v>9999</v>
      </c>
      <c r="S69" s="248">
        <v>0.001</v>
      </c>
      <c r="T69" s="237">
        <v>1</v>
      </c>
      <c r="U69" s="397"/>
      <c r="V69" s="238"/>
      <c r="W69" s="238"/>
      <c r="X69" s="230"/>
      <c r="Y69" s="304"/>
    </row>
    <row r="70" spans="1:25" ht="15" customHeight="1">
      <c r="A70" s="181"/>
      <c r="B70" s="181"/>
      <c r="C70" s="181"/>
      <c r="D70" s="181"/>
      <c r="E70" s="182"/>
      <c r="F70" s="182"/>
      <c r="G70" s="436"/>
      <c r="H70" s="437"/>
      <c r="I70" s="437"/>
      <c r="J70" s="438"/>
      <c r="K70" s="231" t="s">
        <v>294</v>
      </c>
      <c r="L70" s="229"/>
      <c r="M70" s="229"/>
      <c r="N70" s="229"/>
      <c r="O70" s="310" t="s">
        <v>254</v>
      </c>
      <c r="P70" s="248" t="s">
        <v>120</v>
      </c>
      <c r="Q70" s="249">
        <v>0</v>
      </c>
      <c r="R70" s="250">
        <v>9999</v>
      </c>
      <c r="S70" s="248">
        <v>0.001</v>
      </c>
      <c r="T70" s="237">
        <v>1</v>
      </c>
      <c r="U70" s="397"/>
      <c r="V70" s="238"/>
      <c r="W70" s="238"/>
      <c r="X70" s="230"/>
      <c r="Y70" s="304"/>
    </row>
    <row r="71" spans="1:25" ht="15" customHeight="1">
      <c r="A71" s="181"/>
      <c r="B71" s="181"/>
      <c r="C71" s="181"/>
      <c r="D71" s="181"/>
      <c r="E71" s="182"/>
      <c r="F71" s="182"/>
      <c r="G71" s="436"/>
      <c r="H71" s="437"/>
      <c r="I71" s="437"/>
      <c r="J71" s="438"/>
      <c r="K71" s="231" t="s">
        <v>291</v>
      </c>
      <c r="L71" s="229"/>
      <c r="M71" s="229"/>
      <c r="N71" s="229"/>
      <c r="O71" s="310" t="s">
        <v>255</v>
      </c>
      <c r="P71" s="248" t="s">
        <v>120</v>
      </c>
      <c r="Q71" s="249">
        <v>0</v>
      </c>
      <c r="R71" s="250">
        <v>9999</v>
      </c>
      <c r="S71" s="248">
        <v>0.001</v>
      </c>
      <c r="T71" s="237">
        <v>1</v>
      </c>
      <c r="U71" s="397"/>
      <c r="V71" s="238"/>
      <c r="W71" s="238"/>
      <c r="X71" s="230"/>
      <c r="Y71" s="304"/>
    </row>
    <row r="72" spans="1:25" ht="15" customHeight="1">
      <c r="A72" s="181"/>
      <c r="B72" s="181"/>
      <c r="C72" s="181"/>
      <c r="D72" s="181"/>
      <c r="E72" s="182"/>
      <c r="F72" s="182"/>
      <c r="G72" s="436"/>
      <c r="H72" s="437"/>
      <c r="I72" s="437"/>
      <c r="J72" s="438"/>
      <c r="K72" s="231" t="s">
        <v>283</v>
      </c>
      <c r="L72" s="229"/>
      <c r="M72" s="229"/>
      <c r="N72" s="229"/>
      <c r="O72" s="310" t="s">
        <v>256</v>
      </c>
      <c r="P72" s="248" t="s">
        <v>120</v>
      </c>
      <c r="Q72" s="249">
        <v>0</v>
      </c>
      <c r="R72" s="250">
        <v>9999</v>
      </c>
      <c r="S72" s="248">
        <v>0.001</v>
      </c>
      <c r="T72" s="237">
        <v>1</v>
      </c>
      <c r="U72" s="397"/>
      <c r="V72" s="238"/>
      <c r="W72" s="238"/>
      <c r="X72" s="230"/>
      <c r="Y72" s="304"/>
    </row>
    <row r="73" spans="1:25" ht="15" customHeight="1">
      <c r="A73" s="181"/>
      <c r="B73" s="181"/>
      <c r="C73" s="181"/>
      <c r="D73" s="181"/>
      <c r="E73" s="182"/>
      <c r="F73" s="182"/>
      <c r="G73" s="436"/>
      <c r="H73" s="437"/>
      <c r="I73" s="437"/>
      <c r="J73" s="438"/>
      <c r="K73" s="231" t="s">
        <v>273</v>
      </c>
      <c r="L73" s="229"/>
      <c r="M73" s="229"/>
      <c r="N73" s="229"/>
      <c r="O73" s="310" t="s">
        <v>257</v>
      </c>
      <c r="P73" s="248" t="s">
        <v>120</v>
      </c>
      <c r="Q73" s="249">
        <v>0</v>
      </c>
      <c r="R73" s="250">
        <v>9999</v>
      </c>
      <c r="S73" s="248">
        <v>0.001</v>
      </c>
      <c r="T73" s="237">
        <v>1</v>
      </c>
      <c r="U73" s="397"/>
      <c r="V73" s="238"/>
      <c r="W73" s="238"/>
      <c r="X73" s="230"/>
      <c r="Y73" s="304"/>
    </row>
    <row r="74" spans="1:25" ht="15" customHeight="1">
      <c r="A74" s="181"/>
      <c r="B74" s="181"/>
      <c r="C74" s="181"/>
      <c r="D74" s="181"/>
      <c r="E74" s="182"/>
      <c r="F74" s="182"/>
      <c r="G74" s="436"/>
      <c r="H74" s="437"/>
      <c r="I74" s="437"/>
      <c r="J74" s="438"/>
      <c r="K74" s="231" t="s">
        <v>292</v>
      </c>
      <c r="L74" s="229"/>
      <c r="M74" s="229"/>
      <c r="N74" s="229"/>
      <c r="O74" s="310" t="s">
        <v>258</v>
      </c>
      <c r="P74" s="248" t="s">
        <v>120</v>
      </c>
      <c r="Q74" s="249">
        <v>0</v>
      </c>
      <c r="R74" s="250">
        <v>9999</v>
      </c>
      <c r="S74" s="248">
        <v>0.001</v>
      </c>
      <c r="T74" s="237">
        <v>1</v>
      </c>
      <c r="U74" s="397"/>
      <c r="V74" s="238"/>
      <c r="W74" s="238"/>
      <c r="X74" s="230"/>
      <c r="Y74" s="304"/>
    </row>
    <row r="75" spans="1:25" ht="15" customHeight="1">
      <c r="A75" s="181"/>
      <c r="B75" s="181"/>
      <c r="C75" s="181"/>
      <c r="D75" s="181"/>
      <c r="E75" s="182"/>
      <c r="F75" s="182"/>
      <c r="G75" s="436"/>
      <c r="H75" s="437"/>
      <c r="I75" s="437"/>
      <c r="J75" s="438"/>
      <c r="K75" s="231" t="s">
        <v>274</v>
      </c>
      <c r="L75" s="229"/>
      <c r="M75" s="229"/>
      <c r="N75" s="229"/>
      <c r="O75" s="310" t="s">
        <v>259</v>
      </c>
      <c r="P75" s="248" t="s">
        <v>120</v>
      </c>
      <c r="Q75" s="249">
        <v>0</v>
      </c>
      <c r="R75" s="250">
        <v>9999</v>
      </c>
      <c r="S75" s="248">
        <v>0.001</v>
      </c>
      <c r="T75" s="237">
        <v>1</v>
      </c>
      <c r="U75" s="397"/>
      <c r="V75" s="238"/>
      <c r="W75" s="238"/>
      <c r="X75" s="230"/>
      <c r="Y75" s="304"/>
    </row>
    <row r="76" spans="1:25" ht="15" customHeight="1">
      <c r="A76" s="181"/>
      <c r="B76" s="181"/>
      <c r="C76" s="181"/>
      <c r="D76" s="181"/>
      <c r="E76" s="182"/>
      <c r="F76" s="182"/>
      <c r="G76" s="436"/>
      <c r="H76" s="437"/>
      <c r="I76" s="437"/>
      <c r="J76" s="438"/>
      <c r="K76" s="231" t="s">
        <v>284</v>
      </c>
      <c r="L76" s="229"/>
      <c r="M76" s="229"/>
      <c r="N76" s="229"/>
      <c r="O76" s="310" t="s">
        <v>260</v>
      </c>
      <c r="P76" s="248" t="s">
        <v>120</v>
      </c>
      <c r="Q76" s="249">
        <v>0</v>
      </c>
      <c r="R76" s="250">
        <v>9999</v>
      </c>
      <c r="S76" s="248">
        <v>0.001</v>
      </c>
      <c r="T76" s="237">
        <v>1</v>
      </c>
      <c r="U76" s="397"/>
      <c r="V76" s="238"/>
      <c r="W76" s="238"/>
      <c r="X76" s="230"/>
      <c r="Y76" s="304"/>
    </row>
    <row r="77" spans="1:25" ht="15" customHeight="1">
      <c r="A77" s="181"/>
      <c r="B77" s="181"/>
      <c r="C77" s="181"/>
      <c r="D77" s="181"/>
      <c r="E77" s="182"/>
      <c r="F77" s="182"/>
      <c r="G77" s="436"/>
      <c r="H77" s="437"/>
      <c r="I77" s="437"/>
      <c r="J77" s="438"/>
      <c r="K77" s="231" t="s">
        <v>293</v>
      </c>
      <c r="L77" s="229"/>
      <c r="M77" s="229"/>
      <c r="N77" s="229"/>
      <c r="O77" s="310" t="s">
        <v>261</v>
      </c>
      <c r="P77" s="248" t="s">
        <v>120</v>
      </c>
      <c r="Q77" s="249">
        <v>0</v>
      </c>
      <c r="R77" s="250">
        <v>9999</v>
      </c>
      <c r="S77" s="248">
        <v>0.001</v>
      </c>
      <c r="T77" s="237">
        <v>1</v>
      </c>
      <c r="U77" s="397"/>
      <c r="V77" s="238"/>
      <c r="W77" s="238"/>
      <c r="X77" s="230"/>
      <c r="Y77" s="304"/>
    </row>
    <row r="78" spans="1:25" ht="15" customHeight="1">
      <c r="A78" s="181"/>
      <c r="B78" s="181"/>
      <c r="C78" s="181"/>
      <c r="D78" s="181"/>
      <c r="E78" s="182"/>
      <c r="F78" s="182"/>
      <c r="G78" s="436"/>
      <c r="H78" s="437"/>
      <c r="I78" s="437"/>
      <c r="J78" s="438"/>
      <c r="K78" s="231" t="s">
        <v>296</v>
      </c>
      <c r="L78" s="229"/>
      <c r="M78" s="229"/>
      <c r="N78" s="229"/>
      <c r="O78" s="310" t="s">
        <v>262</v>
      </c>
      <c r="P78" s="248" t="s">
        <v>120</v>
      </c>
      <c r="Q78" s="249">
        <v>0</v>
      </c>
      <c r="R78" s="250">
        <v>9999</v>
      </c>
      <c r="S78" s="248">
        <v>0.001</v>
      </c>
      <c r="T78" s="237">
        <v>1</v>
      </c>
      <c r="U78" s="397"/>
      <c r="V78" s="238"/>
      <c r="W78" s="238"/>
      <c r="X78" s="230"/>
      <c r="Y78" s="304"/>
    </row>
    <row r="79" spans="1:25" ht="15" customHeight="1">
      <c r="A79" s="181"/>
      <c r="B79" s="181"/>
      <c r="C79" s="181"/>
      <c r="D79" s="181"/>
      <c r="E79" s="182"/>
      <c r="F79" s="182"/>
      <c r="G79" s="436"/>
      <c r="H79" s="437"/>
      <c r="I79" s="437"/>
      <c r="J79" s="438"/>
      <c r="K79" s="231" t="s">
        <v>295</v>
      </c>
      <c r="L79" s="229"/>
      <c r="M79" s="229"/>
      <c r="N79" s="229"/>
      <c r="O79" s="310" t="s">
        <v>263</v>
      </c>
      <c r="P79" s="248" t="s">
        <v>120</v>
      </c>
      <c r="Q79" s="249">
        <v>0</v>
      </c>
      <c r="R79" s="250">
        <v>9999</v>
      </c>
      <c r="S79" s="248">
        <v>0.001</v>
      </c>
      <c r="T79" s="237">
        <v>1</v>
      </c>
      <c r="U79" s="397"/>
      <c r="V79" s="238"/>
      <c r="W79" s="238"/>
      <c r="X79" s="230"/>
      <c r="Y79" s="304"/>
    </row>
    <row r="80" spans="1:25" ht="15" customHeight="1">
      <c r="A80" s="181"/>
      <c r="B80" s="181"/>
      <c r="C80" s="181"/>
      <c r="D80" s="181"/>
      <c r="E80" s="182"/>
      <c r="F80" s="182"/>
      <c r="G80" s="436"/>
      <c r="H80" s="437"/>
      <c r="I80" s="437"/>
      <c r="J80" s="438"/>
      <c r="K80" s="210" t="s">
        <v>193</v>
      </c>
      <c r="L80" s="211"/>
      <c r="M80" s="211"/>
      <c r="N80" s="212"/>
      <c r="O80" s="258" t="s">
        <v>188</v>
      </c>
      <c r="P80" s="207" t="s">
        <v>100</v>
      </c>
      <c r="Q80" s="350">
        <v>0</v>
      </c>
      <c r="R80" s="208">
        <v>1</v>
      </c>
      <c r="S80" s="207" t="s">
        <v>100</v>
      </c>
      <c r="T80" s="209">
        <v>0</v>
      </c>
      <c r="U80" s="351"/>
      <c r="V80" s="232"/>
      <c r="W80" s="232"/>
      <c r="X80" s="212"/>
      <c r="Y80" s="304"/>
    </row>
    <row r="81" spans="1:25" ht="15" customHeight="1">
      <c r="A81" s="181"/>
      <c r="B81" s="181"/>
      <c r="C81" s="181"/>
      <c r="D81" s="181"/>
      <c r="E81" s="182"/>
      <c r="F81" s="182"/>
      <c r="G81" s="436"/>
      <c r="H81" s="437"/>
      <c r="I81" s="437"/>
      <c r="J81" s="438"/>
      <c r="K81" s="210" t="s">
        <v>195</v>
      </c>
      <c r="L81" s="211"/>
      <c r="M81" s="211"/>
      <c r="N81" s="212"/>
      <c r="O81" s="258" t="s">
        <v>189</v>
      </c>
      <c r="P81" s="207" t="s">
        <v>100</v>
      </c>
      <c r="Q81" s="350">
        <v>0</v>
      </c>
      <c r="R81" s="208">
        <v>1</v>
      </c>
      <c r="S81" s="207" t="s">
        <v>100</v>
      </c>
      <c r="T81" s="209">
        <v>0</v>
      </c>
      <c r="U81" s="351"/>
      <c r="V81" s="232"/>
      <c r="W81" s="232"/>
      <c r="X81" s="212"/>
      <c r="Y81" s="304"/>
    </row>
    <row r="82" spans="1:25" ht="15" customHeight="1" thickBot="1">
      <c r="A82" s="181"/>
      <c r="B82" s="181"/>
      <c r="C82" s="181"/>
      <c r="D82" s="181"/>
      <c r="E82" s="182"/>
      <c r="F82" s="182"/>
      <c r="G82" s="439"/>
      <c r="H82" s="440"/>
      <c r="I82" s="440"/>
      <c r="J82" s="441"/>
      <c r="K82" s="213" t="s">
        <v>194</v>
      </c>
      <c r="L82" s="214"/>
      <c r="M82" s="214"/>
      <c r="N82" s="215"/>
      <c r="O82" s="223" t="s">
        <v>190</v>
      </c>
      <c r="P82" s="224" t="s">
        <v>100</v>
      </c>
      <c r="Q82" s="287">
        <v>0</v>
      </c>
      <c r="R82" s="226">
        <v>1</v>
      </c>
      <c r="S82" s="224" t="s">
        <v>100</v>
      </c>
      <c r="T82" s="227">
        <v>0</v>
      </c>
      <c r="U82" s="288"/>
      <c r="V82" s="228"/>
      <c r="W82" s="228"/>
      <c r="X82" s="215"/>
      <c r="Y82" s="304"/>
    </row>
    <row r="83" spans="1:25" ht="15" customHeight="1" thickTop="1">
      <c r="A83" s="181"/>
      <c r="B83" s="181"/>
      <c r="C83" s="181"/>
      <c r="D83" s="181"/>
      <c r="E83" s="182"/>
      <c r="F83" s="182"/>
      <c r="G83" s="433" t="s">
        <v>297</v>
      </c>
      <c r="H83" s="434"/>
      <c r="I83" s="434"/>
      <c r="J83" s="435"/>
      <c r="K83" s="231" t="s">
        <v>299</v>
      </c>
      <c r="L83" s="229"/>
      <c r="M83" s="229"/>
      <c r="N83" s="230"/>
      <c r="O83" s="236" t="s">
        <v>298</v>
      </c>
      <c r="P83" s="248" t="s">
        <v>120</v>
      </c>
      <c r="Q83" s="249">
        <v>0</v>
      </c>
      <c r="R83" s="250">
        <v>9999</v>
      </c>
      <c r="S83" s="248">
        <v>0.001</v>
      </c>
      <c r="T83" s="237">
        <v>20</v>
      </c>
      <c r="U83" s="285"/>
      <c r="V83" s="238"/>
      <c r="W83" s="238"/>
      <c r="X83" s="230"/>
      <c r="Y83" s="304"/>
    </row>
    <row r="84" spans="1:25" ht="15" customHeight="1">
      <c r="A84" s="181"/>
      <c r="B84" s="181"/>
      <c r="C84" s="181"/>
      <c r="D84" s="181"/>
      <c r="E84" s="182"/>
      <c r="F84" s="182"/>
      <c r="G84" s="436"/>
      <c r="H84" s="437"/>
      <c r="I84" s="437"/>
      <c r="J84" s="438"/>
      <c r="K84" s="399" t="s">
        <v>200</v>
      </c>
      <c r="L84" s="233"/>
      <c r="M84" s="233"/>
      <c r="N84" s="234"/>
      <c r="O84" s="310" t="s">
        <v>239</v>
      </c>
      <c r="P84" s="240" t="s">
        <v>120</v>
      </c>
      <c r="Q84" s="296">
        <v>0</v>
      </c>
      <c r="R84" s="239">
        <v>9999</v>
      </c>
      <c r="S84" s="240">
        <v>0.001</v>
      </c>
      <c r="T84" s="400">
        <v>1</v>
      </c>
      <c r="U84" s="298"/>
      <c r="V84" s="299"/>
      <c r="W84" s="299"/>
      <c r="X84" s="234"/>
      <c r="Y84" s="304"/>
    </row>
    <row r="85" spans="1:25" ht="15" customHeight="1">
      <c r="A85" s="181"/>
      <c r="B85" s="181"/>
      <c r="C85" s="181"/>
      <c r="D85" s="181"/>
      <c r="E85" s="182"/>
      <c r="F85" s="182"/>
      <c r="G85" s="436"/>
      <c r="H85" s="437"/>
      <c r="I85" s="437"/>
      <c r="J85" s="438"/>
      <c r="K85" s="210" t="s">
        <v>304</v>
      </c>
      <c r="L85" s="211"/>
      <c r="M85" s="211"/>
      <c r="N85" s="212"/>
      <c r="O85" s="258" t="s">
        <v>297</v>
      </c>
      <c r="P85" s="207" t="s">
        <v>100</v>
      </c>
      <c r="Q85" s="350">
        <v>0</v>
      </c>
      <c r="R85" s="208">
        <v>1</v>
      </c>
      <c r="S85" s="207" t="s">
        <v>100</v>
      </c>
      <c r="T85" s="209">
        <v>0</v>
      </c>
      <c r="U85" s="351"/>
      <c r="V85" s="232"/>
      <c r="W85" s="232"/>
      <c r="X85" s="212"/>
      <c r="Y85" s="304"/>
    </row>
    <row r="86" spans="1:25" ht="15" customHeight="1" thickBot="1">
      <c r="A86" s="181"/>
      <c r="B86" s="181"/>
      <c r="C86" s="181"/>
      <c r="D86" s="181"/>
      <c r="E86" s="182"/>
      <c r="F86" s="182"/>
      <c r="G86" s="439"/>
      <c r="H86" s="440"/>
      <c r="I86" s="440"/>
      <c r="J86" s="441"/>
      <c r="K86" s="213" t="s">
        <v>305</v>
      </c>
      <c r="L86" s="214"/>
      <c r="M86" s="214"/>
      <c r="N86" s="215"/>
      <c r="O86" s="223" t="s">
        <v>303</v>
      </c>
      <c r="P86" s="224" t="s">
        <v>100</v>
      </c>
      <c r="Q86" s="287">
        <v>0</v>
      </c>
      <c r="R86" s="226">
        <v>1</v>
      </c>
      <c r="S86" s="224" t="s">
        <v>100</v>
      </c>
      <c r="T86" s="227">
        <v>0</v>
      </c>
      <c r="U86" s="288"/>
      <c r="V86" s="228"/>
      <c r="W86" s="228"/>
      <c r="X86" s="215"/>
      <c r="Y86" s="304"/>
    </row>
    <row r="87" spans="1:25" ht="15" customHeight="1" thickTop="1">
      <c r="A87" s="181"/>
      <c r="B87" s="181"/>
      <c r="C87" s="181"/>
      <c r="D87" s="181"/>
      <c r="E87" s="182"/>
      <c r="F87" s="182"/>
      <c r="G87" s="433" t="s">
        <v>300</v>
      </c>
      <c r="H87" s="434"/>
      <c r="I87" s="434"/>
      <c r="J87" s="435"/>
      <c r="K87" s="410" t="s">
        <v>302</v>
      </c>
      <c r="L87" s="275"/>
      <c r="M87" s="275"/>
      <c r="N87" s="275"/>
      <c r="O87" s="382" t="s">
        <v>301</v>
      </c>
      <c r="P87" s="382" t="s">
        <v>120</v>
      </c>
      <c r="Q87" s="411">
        <v>0</v>
      </c>
      <c r="R87" s="279">
        <v>9999</v>
      </c>
      <c r="S87" s="280">
        <v>0.001</v>
      </c>
      <c r="T87" s="281">
        <v>5</v>
      </c>
      <c r="U87" s="278"/>
      <c r="V87" s="279"/>
      <c r="W87" s="282"/>
      <c r="X87" s="280"/>
      <c r="Y87" s="304"/>
    </row>
    <row r="88" spans="1:25" ht="15" customHeight="1">
      <c r="A88" s="181"/>
      <c r="B88" s="181"/>
      <c r="C88" s="181"/>
      <c r="D88" s="181"/>
      <c r="E88" s="182"/>
      <c r="F88" s="182"/>
      <c r="G88" s="436"/>
      <c r="H88" s="437"/>
      <c r="I88" s="437"/>
      <c r="J88" s="438"/>
      <c r="K88" s="231" t="s">
        <v>299</v>
      </c>
      <c r="L88" s="229"/>
      <c r="M88" s="229"/>
      <c r="N88" s="229"/>
      <c r="O88" s="236" t="s">
        <v>240</v>
      </c>
      <c r="P88" s="236" t="s">
        <v>120</v>
      </c>
      <c r="Q88" s="249">
        <v>0</v>
      </c>
      <c r="R88" s="250">
        <v>9999</v>
      </c>
      <c r="S88" s="273">
        <v>0.001</v>
      </c>
      <c r="T88" s="237">
        <v>10</v>
      </c>
      <c r="U88" s="259"/>
      <c r="V88" s="250"/>
      <c r="W88" s="272"/>
      <c r="X88" s="273"/>
      <c r="Y88" s="304"/>
    </row>
    <row r="89" spans="1:25" ht="15" customHeight="1">
      <c r="A89" s="181"/>
      <c r="B89" s="181"/>
      <c r="C89" s="181"/>
      <c r="D89" s="181"/>
      <c r="E89" s="182"/>
      <c r="F89" s="182"/>
      <c r="G89" s="436"/>
      <c r="H89" s="437"/>
      <c r="I89" s="437"/>
      <c r="J89" s="438"/>
      <c r="K89" s="231" t="s">
        <v>200</v>
      </c>
      <c r="L89" s="229"/>
      <c r="M89" s="229"/>
      <c r="N89" s="230"/>
      <c r="O89" s="310" t="s">
        <v>241</v>
      </c>
      <c r="P89" s="248" t="s">
        <v>120</v>
      </c>
      <c r="Q89" s="249">
        <v>0</v>
      </c>
      <c r="R89" s="250">
        <v>9999</v>
      </c>
      <c r="S89" s="273">
        <v>0.001</v>
      </c>
      <c r="T89" s="237">
        <v>1</v>
      </c>
      <c r="U89" s="285"/>
      <c r="V89" s="238"/>
      <c r="W89" s="238"/>
      <c r="X89" s="230"/>
      <c r="Y89" s="304"/>
    </row>
    <row r="90" spans="1:25" ht="15" customHeight="1">
      <c r="A90" s="181"/>
      <c r="B90" s="181"/>
      <c r="C90" s="181"/>
      <c r="D90" s="181"/>
      <c r="E90" s="182"/>
      <c r="F90" s="182"/>
      <c r="G90" s="436"/>
      <c r="H90" s="437"/>
      <c r="I90" s="437"/>
      <c r="J90" s="438"/>
      <c r="K90" s="399" t="s">
        <v>299</v>
      </c>
      <c r="L90" s="233"/>
      <c r="M90" s="233"/>
      <c r="N90" s="233"/>
      <c r="O90" s="310" t="s">
        <v>242</v>
      </c>
      <c r="P90" s="240" t="s">
        <v>120</v>
      </c>
      <c r="Q90" s="296">
        <v>0</v>
      </c>
      <c r="R90" s="239">
        <v>9999</v>
      </c>
      <c r="S90" s="240">
        <v>0.001</v>
      </c>
      <c r="T90" s="412">
        <v>0.5</v>
      </c>
      <c r="U90" s="409"/>
      <c r="V90" s="299"/>
      <c r="W90" s="299"/>
      <c r="X90" s="234"/>
      <c r="Y90" s="304"/>
    </row>
    <row r="91" spans="1:25" ht="15" customHeight="1" thickBot="1">
      <c r="A91" s="181"/>
      <c r="B91" s="181"/>
      <c r="C91" s="181"/>
      <c r="D91" s="181"/>
      <c r="E91" s="182"/>
      <c r="F91" s="182"/>
      <c r="G91" s="439"/>
      <c r="H91" s="440"/>
      <c r="I91" s="440"/>
      <c r="J91" s="441"/>
      <c r="K91" s="213" t="s">
        <v>307</v>
      </c>
      <c r="L91" s="214"/>
      <c r="M91" s="214"/>
      <c r="N91" s="215"/>
      <c r="O91" s="223" t="s">
        <v>306</v>
      </c>
      <c r="P91" s="224" t="s">
        <v>100</v>
      </c>
      <c r="Q91" s="287">
        <v>0</v>
      </c>
      <c r="R91" s="226">
        <v>1</v>
      </c>
      <c r="S91" s="224" t="s">
        <v>100</v>
      </c>
      <c r="T91" s="227">
        <v>0</v>
      </c>
      <c r="U91" s="288"/>
      <c r="V91" s="228"/>
      <c r="W91" s="228"/>
      <c r="X91" s="215"/>
      <c r="Y91" s="304"/>
    </row>
    <row r="92" spans="1:25" s="303" customFormat="1" ht="15" customHeight="1" thickTop="1">
      <c r="A92" s="181"/>
      <c r="B92" s="181"/>
      <c r="C92" s="181"/>
      <c r="D92" s="181"/>
      <c r="E92" s="182"/>
      <c r="F92" s="182"/>
      <c r="G92" s="445" t="s">
        <v>211</v>
      </c>
      <c r="H92" s="446"/>
      <c r="I92" s="446"/>
      <c r="J92" s="447"/>
      <c r="K92" s="413" t="s">
        <v>276</v>
      </c>
      <c r="L92" s="414"/>
      <c r="M92" s="414"/>
      <c r="N92" s="414"/>
      <c r="O92" s="415" t="s">
        <v>275</v>
      </c>
      <c r="P92" s="416" t="s">
        <v>100</v>
      </c>
      <c r="Q92" s="417">
        <v>0</v>
      </c>
      <c r="R92" s="418">
        <v>1</v>
      </c>
      <c r="S92" s="418" t="s">
        <v>100</v>
      </c>
      <c r="T92" s="419">
        <v>0</v>
      </c>
      <c r="U92" s="420"/>
      <c r="V92" s="421"/>
      <c r="W92" s="421"/>
      <c r="X92" s="422"/>
      <c r="Y92" s="192"/>
    </row>
    <row r="93" spans="1:25" ht="15" customHeight="1">
      <c r="A93" s="181"/>
      <c r="B93" s="181"/>
      <c r="C93" s="181"/>
      <c r="D93" s="181"/>
      <c r="E93" s="182"/>
      <c r="F93" s="182"/>
      <c r="G93" s="448"/>
      <c r="H93" s="449"/>
      <c r="I93" s="449"/>
      <c r="J93" s="450"/>
      <c r="K93" s="399" t="s">
        <v>299</v>
      </c>
      <c r="L93" s="233"/>
      <c r="M93" s="233"/>
      <c r="N93" s="233"/>
      <c r="O93" s="310" t="s">
        <v>243</v>
      </c>
      <c r="P93" s="240" t="s">
        <v>120</v>
      </c>
      <c r="Q93" s="296">
        <v>0</v>
      </c>
      <c r="R93" s="239">
        <v>9999</v>
      </c>
      <c r="S93" s="240">
        <v>0.001</v>
      </c>
      <c r="T93" s="412">
        <v>1</v>
      </c>
      <c r="U93" s="409"/>
      <c r="V93" s="299"/>
      <c r="W93" s="299"/>
      <c r="X93" s="234"/>
      <c r="Y93" s="304"/>
    </row>
    <row r="94" spans="1:25" ht="15" customHeight="1" thickBot="1">
      <c r="A94" s="181"/>
      <c r="B94" s="181"/>
      <c r="C94" s="181"/>
      <c r="D94" s="181"/>
      <c r="E94" s="182"/>
      <c r="F94" s="182"/>
      <c r="G94" s="451"/>
      <c r="H94" s="452"/>
      <c r="I94" s="452"/>
      <c r="J94" s="453"/>
      <c r="K94" s="423" t="s">
        <v>308</v>
      </c>
      <c r="L94" s="385"/>
      <c r="M94" s="385"/>
      <c r="N94" s="385"/>
      <c r="O94" s="387" t="s">
        <v>264</v>
      </c>
      <c r="P94" s="388" t="s">
        <v>120</v>
      </c>
      <c r="Q94" s="424">
        <v>0</v>
      </c>
      <c r="R94" s="390">
        <v>9999</v>
      </c>
      <c r="S94" s="388">
        <v>0.001</v>
      </c>
      <c r="T94" s="425">
        <v>1</v>
      </c>
      <c r="U94" s="426"/>
      <c r="V94" s="427"/>
      <c r="W94" s="427"/>
      <c r="X94" s="386"/>
      <c r="Y94" s="304"/>
    </row>
    <row r="95" ht="15" customHeight="1" thickTop="1"/>
    <row r="96" spans="1:20" s="356" customFormat="1" ht="15" customHeight="1">
      <c r="A96" s="139"/>
      <c r="B96" s="139"/>
      <c r="C96" s="139"/>
      <c r="D96" s="139"/>
      <c r="E96" s="140"/>
      <c r="F96" s="140"/>
      <c r="G96" s="353"/>
      <c r="H96" s="353"/>
      <c r="I96" s="353"/>
      <c r="J96" s="354"/>
      <c r="K96" s="355"/>
      <c r="M96" s="355"/>
      <c r="O96" s="354"/>
      <c r="T96" s="354"/>
    </row>
    <row r="97" spans="1:20" s="356" customFormat="1" ht="15" customHeight="1">
      <c r="A97" s="139"/>
      <c r="B97" s="139"/>
      <c r="C97" s="139"/>
      <c r="D97" s="139"/>
      <c r="E97" s="140"/>
      <c r="F97" s="140"/>
      <c r="J97" s="354"/>
      <c r="K97" s="355"/>
      <c r="M97" s="355"/>
      <c r="O97" s="354"/>
      <c r="T97" s="354"/>
    </row>
    <row r="98" spans="1:20" s="356" customFormat="1" ht="16.5">
      <c r="A98" s="139"/>
      <c r="B98" s="139"/>
      <c r="C98" s="139"/>
      <c r="D98" s="139"/>
      <c r="E98" s="140"/>
      <c r="F98" s="140"/>
      <c r="J98" s="354"/>
      <c r="K98" s="355"/>
      <c r="M98" s="355"/>
      <c r="O98" s="354"/>
      <c r="T98" s="354"/>
    </row>
    <row r="99" spans="1:20" s="356" customFormat="1" ht="17.25" thickBot="1">
      <c r="A99" s="139"/>
      <c r="B99" s="139"/>
      <c r="C99" s="139"/>
      <c r="D99" s="139"/>
      <c r="E99" s="140"/>
      <c r="F99" s="140"/>
      <c r="J99" s="354"/>
      <c r="K99" s="355"/>
      <c r="M99" s="355"/>
      <c r="O99" s="354"/>
      <c r="T99" s="354"/>
    </row>
    <row r="100" spans="1:20" s="355" customFormat="1" ht="45" customHeight="1" thickBot="1">
      <c r="A100" s="139"/>
      <c r="B100" s="139"/>
      <c r="C100" s="139"/>
      <c r="D100" s="139"/>
      <c r="E100" s="140"/>
      <c r="F100" s="140"/>
      <c r="I100" s="138" t="s">
        <v>131</v>
      </c>
      <c r="J100" s="474" t="s">
        <v>10</v>
      </c>
      <c r="K100" s="475"/>
      <c r="L100" s="129" t="s">
        <v>11</v>
      </c>
      <c r="M100" s="130" t="s">
        <v>12</v>
      </c>
      <c r="N100" s="133" t="s">
        <v>13</v>
      </c>
      <c r="O100" s="137"/>
      <c r="P100" s="128" t="s">
        <v>14</v>
      </c>
      <c r="Q100" s="130"/>
      <c r="R100" s="132"/>
      <c r="T100" s="352"/>
    </row>
    <row r="101" spans="1:20" s="355" customFormat="1" ht="19.5" customHeight="1">
      <c r="A101" s="139"/>
      <c r="B101" s="139"/>
      <c r="C101" s="139"/>
      <c r="D101" s="139"/>
      <c r="E101" s="140"/>
      <c r="F101" s="140"/>
      <c r="I101" s="357"/>
      <c r="J101" s="466" t="s">
        <v>21</v>
      </c>
      <c r="K101" s="467"/>
      <c r="L101" s="131"/>
      <c r="M101" s="131"/>
      <c r="N101" s="134"/>
      <c r="O101" s="471"/>
      <c r="P101" s="472"/>
      <c r="Q101" s="472"/>
      <c r="R101" s="473"/>
      <c r="T101" s="352"/>
    </row>
    <row r="102" spans="1:20" s="355" customFormat="1" ht="19.5" customHeight="1">
      <c r="A102" s="139"/>
      <c r="B102" s="139"/>
      <c r="C102" s="139"/>
      <c r="D102" s="139"/>
      <c r="E102" s="140"/>
      <c r="F102" s="140"/>
      <c r="I102" s="193"/>
      <c r="J102" s="485" t="s">
        <v>132</v>
      </c>
      <c r="K102" s="486"/>
      <c r="L102" s="358"/>
      <c r="M102" s="358"/>
      <c r="N102" s="135"/>
      <c r="O102" s="468"/>
      <c r="P102" s="469"/>
      <c r="Q102" s="469"/>
      <c r="R102" s="470"/>
      <c r="T102" s="352"/>
    </row>
    <row r="103" spans="1:20" s="355" customFormat="1" ht="19.5" customHeight="1">
      <c r="A103" s="139"/>
      <c r="B103" s="139"/>
      <c r="C103" s="139"/>
      <c r="D103" s="139"/>
      <c r="E103" s="140"/>
      <c r="F103" s="140"/>
      <c r="I103" s="193"/>
      <c r="J103" s="485" t="s">
        <v>132</v>
      </c>
      <c r="K103" s="486"/>
      <c r="L103" s="358"/>
      <c r="M103" s="358"/>
      <c r="N103" s="135"/>
      <c r="O103" s="468"/>
      <c r="P103" s="469"/>
      <c r="Q103" s="469"/>
      <c r="R103" s="470"/>
      <c r="T103" s="352"/>
    </row>
    <row r="104" spans="1:20" s="355" customFormat="1" ht="19.5" customHeight="1" thickBot="1">
      <c r="A104" s="139"/>
      <c r="B104" s="139"/>
      <c r="C104" s="139"/>
      <c r="D104" s="139"/>
      <c r="E104" s="140"/>
      <c r="F104" s="140"/>
      <c r="I104" s="359"/>
      <c r="J104" s="457" t="s">
        <v>133</v>
      </c>
      <c r="K104" s="458"/>
      <c r="L104" s="360"/>
      <c r="M104" s="360"/>
      <c r="N104" s="136"/>
      <c r="O104" s="454"/>
      <c r="P104" s="455"/>
      <c r="Q104" s="455"/>
      <c r="R104" s="456"/>
      <c r="T104" s="352"/>
    </row>
    <row r="105" spans="1:20" s="356" customFormat="1" ht="16.5">
      <c r="A105" s="139"/>
      <c r="B105" s="139"/>
      <c r="C105" s="139"/>
      <c r="D105" s="139"/>
      <c r="E105" s="140"/>
      <c r="F105" s="140"/>
      <c r="J105" s="354"/>
      <c r="K105" s="355"/>
      <c r="M105" s="355"/>
      <c r="O105" s="354"/>
      <c r="T105" s="354"/>
    </row>
    <row r="106" spans="1:20" s="356" customFormat="1" ht="16.5">
      <c r="A106" s="139"/>
      <c r="B106" s="139"/>
      <c r="C106" s="139"/>
      <c r="D106" s="139"/>
      <c r="E106" s="140"/>
      <c r="F106" s="140"/>
      <c r="J106" s="354"/>
      <c r="K106" s="355"/>
      <c r="M106" s="355"/>
      <c r="O106" s="354"/>
      <c r="T106" s="354"/>
    </row>
  </sheetData>
  <sheetProtection/>
  <mergeCells count="45">
    <mergeCell ref="J21:J26"/>
    <mergeCell ref="G45:J52"/>
    <mergeCell ref="Y6:Y10"/>
    <mergeCell ref="K11:N11"/>
    <mergeCell ref="O3:O5"/>
    <mergeCell ref="P3:P5"/>
    <mergeCell ref="G1:X1"/>
    <mergeCell ref="K16:K17"/>
    <mergeCell ref="G4:G5"/>
    <mergeCell ref="I4:I5"/>
    <mergeCell ref="K6:K10"/>
    <mergeCell ref="Q3:S4"/>
    <mergeCell ref="J3:J5"/>
    <mergeCell ref="G3:I3"/>
    <mergeCell ref="K3:N5"/>
    <mergeCell ref="L18:N18"/>
    <mergeCell ref="J6:J15"/>
    <mergeCell ref="T3:T5"/>
    <mergeCell ref="U3:X4"/>
    <mergeCell ref="O103:R103"/>
    <mergeCell ref="J100:K100"/>
    <mergeCell ref="J102:K102"/>
    <mergeCell ref="J103:K103"/>
    <mergeCell ref="B4:D4"/>
    <mergeCell ref="K18:K19"/>
    <mergeCell ref="L16:N16"/>
    <mergeCell ref="K20:N20"/>
    <mergeCell ref="J16:J20"/>
    <mergeCell ref="J101:K101"/>
    <mergeCell ref="J27:J44"/>
    <mergeCell ref="O102:R102"/>
    <mergeCell ref="O101:R101"/>
    <mergeCell ref="G92:J94"/>
    <mergeCell ref="O104:R104"/>
    <mergeCell ref="Y21:Y22"/>
    <mergeCell ref="Y27:Y38"/>
    <mergeCell ref="J104:K104"/>
    <mergeCell ref="K41:K42"/>
    <mergeCell ref="Y41:Y42"/>
    <mergeCell ref="G53:J82"/>
    <mergeCell ref="G83:J86"/>
    <mergeCell ref="G87:J91"/>
    <mergeCell ref="K39:K40"/>
    <mergeCell ref="Y39:Y40"/>
    <mergeCell ref="K27:K38"/>
  </mergeCells>
  <dataValidations count="1">
    <dataValidation type="decimal" allowBlank="1" showInputMessage="1" showErrorMessage="1" errorTitle="Ошибка ввода" error="Значение уставки не входит в допустимый диапазон" sqref="T53:T54">
      <formula1>Q53</formula1>
      <formula2>R53</formula2>
    </dataValidation>
  </dataValidations>
  <printOptions/>
  <pageMargins left="0.1968503937007874" right="0.1968503937007874" top="0.1968503937007874" bottom="0.5118110236220472" header="0.1968503937007874" footer="0.1968503937007874"/>
  <pageSetup fitToHeight="0" fitToWidth="1" horizontalDpi="600" verticalDpi="600" orientation="landscape" paperSize="8" scale="99" r:id="rId1"/>
  <headerFooter alignWithMargins="0">
    <oddFooter>&amp;RГ-&amp;P</oddFooter>
  </headerFooter>
  <rowBreaks count="1" manualBreakCount="1">
    <brk id="105" min="6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2:L24"/>
  <sheetViews>
    <sheetView showGridLines="0" zoomScalePageLayoutView="0" workbookViewId="0" topLeftCell="A1">
      <selection activeCell="P14" sqref="P1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22.5742187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1:6" ht="16.5" thickBot="1">
      <c r="A2" s="2" t="s">
        <v>85</v>
      </c>
      <c r="B2" s="3"/>
      <c r="C2" s="3"/>
      <c r="D2" s="3"/>
      <c r="E2" s="3"/>
      <c r="F2" s="2"/>
    </row>
    <row r="3" spans="1:10" ht="16.5" thickBot="1">
      <c r="A3" s="73" t="s">
        <v>25</v>
      </c>
      <c r="B3" s="514" t="s">
        <v>26</v>
      </c>
      <c r="C3" s="515"/>
      <c r="D3" s="515"/>
      <c r="E3" s="515"/>
      <c r="F3" s="516"/>
      <c r="G3" s="74" t="s">
        <v>27</v>
      </c>
      <c r="H3" s="6" t="s">
        <v>28</v>
      </c>
      <c r="I3" s="7"/>
      <c r="J3" s="7" t="s">
        <v>29</v>
      </c>
    </row>
    <row r="4" spans="1:10" ht="16.5" thickBot="1">
      <c r="A4" s="75">
        <v>1</v>
      </c>
      <c r="B4" s="509" t="str">
        <f>CONCATENATE("Тип ",RIGHT(A2,LEN(A2)-SEARCH("Параметры",A2)-LEN("Параметры")))</f>
        <v>Тип генератора</v>
      </c>
      <c r="C4" s="510"/>
      <c r="D4" s="510"/>
      <c r="E4" s="510"/>
      <c r="F4" s="511"/>
      <c r="G4" s="517"/>
      <c r="H4" s="518"/>
      <c r="I4" s="518"/>
      <c r="J4" s="519"/>
    </row>
    <row r="5" spans="1:10" ht="16.5" thickBot="1">
      <c r="A5" s="76">
        <v>2</v>
      </c>
      <c r="B5" s="509" t="str">
        <f>CONCATENATE("Обозначение ",RIGHT(A2,LEN(A2)-SEARCH("Параметры",A2)-LEN("Параметры"))," на схеме")</f>
        <v>Обозначение генератора на схеме</v>
      </c>
      <c r="C5" s="510"/>
      <c r="D5" s="510"/>
      <c r="E5" s="510"/>
      <c r="F5" s="511"/>
      <c r="G5" s="517"/>
      <c r="H5" s="518"/>
      <c r="I5" s="518"/>
      <c r="J5" s="519"/>
    </row>
    <row r="6" spans="1:10" ht="15.75">
      <c r="A6" s="76">
        <v>3</v>
      </c>
      <c r="B6" s="509" t="s">
        <v>86</v>
      </c>
      <c r="C6" s="510"/>
      <c r="D6" s="510"/>
      <c r="E6" s="510"/>
      <c r="F6" s="511"/>
      <c r="G6" s="77" t="s">
        <v>87</v>
      </c>
      <c r="H6" s="512">
        <v>6.6</v>
      </c>
      <c r="I6" s="513"/>
      <c r="J6" s="78" t="s">
        <v>34</v>
      </c>
    </row>
    <row r="7" spans="1:10" ht="15.75">
      <c r="A7" s="76">
        <v>4</v>
      </c>
      <c r="B7" s="79" t="s">
        <v>88</v>
      </c>
      <c r="C7" s="80"/>
      <c r="D7" s="80"/>
      <c r="E7" s="80"/>
      <c r="F7" s="81"/>
      <c r="G7" s="82" t="s">
        <v>89</v>
      </c>
      <c r="H7" s="520">
        <v>5.72</v>
      </c>
      <c r="I7" s="521"/>
      <c r="J7" s="83" t="s">
        <v>90</v>
      </c>
    </row>
    <row r="8" spans="1:10" ht="15.75">
      <c r="A8" s="76">
        <v>5</v>
      </c>
      <c r="B8" s="509" t="s">
        <v>91</v>
      </c>
      <c r="C8" s="510"/>
      <c r="D8" s="510"/>
      <c r="E8" s="510"/>
      <c r="F8" s="511"/>
      <c r="G8" s="82" t="s">
        <v>92</v>
      </c>
      <c r="H8" s="520">
        <v>0.8</v>
      </c>
      <c r="I8" s="521"/>
      <c r="J8" s="83" t="s">
        <v>5</v>
      </c>
    </row>
    <row r="9" spans="1:10" ht="15.75">
      <c r="A9" s="76">
        <v>6</v>
      </c>
      <c r="B9" s="15" t="s">
        <v>39</v>
      </c>
      <c r="C9" s="16"/>
      <c r="D9" s="16"/>
      <c r="E9" s="16"/>
      <c r="F9" s="17"/>
      <c r="G9" s="84" t="s">
        <v>40</v>
      </c>
      <c r="H9" s="528">
        <f>IF(AND(H7&lt;&gt;"",H8&lt;&gt;""),H7/H8,"")</f>
        <v>7.1499999999999995</v>
      </c>
      <c r="I9" s="529"/>
      <c r="J9" s="20" t="s">
        <v>41</v>
      </c>
    </row>
    <row r="10" spans="1:10" ht="16.5" thickBot="1">
      <c r="A10" s="85">
        <v>7</v>
      </c>
      <c r="B10" s="86" t="s">
        <v>93</v>
      </c>
      <c r="C10" s="87"/>
      <c r="D10" s="87"/>
      <c r="E10" s="87"/>
      <c r="F10" s="88"/>
      <c r="G10" s="89" t="s">
        <v>94</v>
      </c>
      <c r="H10" s="530">
        <f>IF(AND(H9&lt;&gt;"",H6&lt;&gt;""),H9*1000/SQRT(3)/H6,"")</f>
        <v>625.4627916220946</v>
      </c>
      <c r="I10" s="531"/>
      <c r="J10" s="90" t="s">
        <v>47</v>
      </c>
    </row>
    <row r="11" spans="2:10" ht="15.75">
      <c r="B11" s="2"/>
      <c r="C11" s="2"/>
      <c r="D11" s="2"/>
      <c r="E11" s="2"/>
      <c r="F11" s="2"/>
      <c r="G11" s="91"/>
      <c r="H11" s="2"/>
      <c r="I11" s="2"/>
      <c r="J11" s="2"/>
    </row>
    <row r="12" ht="12.75">
      <c r="A12" s="3"/>
    </row>
    <row r="13" ht="16.5" thickBot="1">
      <c r="A13" s="2" t="s">
        <v>95</v>
      </c>
    </row>
    <row r="14" spans="1:12" ht="32.25" thickBot="1">
      <c r="A14" s="28" t="s">
        <v>25</v>
      </c>
      <c r="B14" s="532" t="s">
        <v>55</v>
      </c>
      <c r="C14" s="533"/>
      <c r="D14" s="533"/>
      <c r="E14" s="533"/>
      <c r="F14" s="534"/>
      <c r="G14" s="30" t="s">
        <v>27</v>
      </c>
      <c r="H14" s="535" t="s">
        <v>56</v>
      </c>
      <c r="I14" s="536"/>
      <c r="J14" s="537"/>
      <c r="K14" s="92" t="s">
        <v>57</v>
      </c>
      <c r="L14" s="93" t="s">
        <v>29</v>
      </c>
    </row>
    <row r="15" spans="1:12" ht="15.75">
      <c r="A15" s="62">
        <v>1</v>
      </c>
      <c r="B15" s="33" t="s">
        <v>127</v>
      </c>
      <c r="C15" s="34"/>
      <c r="D15" s="34"/>
      <c r="E15" s="34"/>
      <c r="F15" s="35"/>
      <c r="G15" s="41" t="s">
        <v>96</v>
      </c>
      <c r="H15" s="62">
        <v>800</v>
      </c>
      <c r="I15" s="9" t="s">
        <v>60</v>
      </c>
      <c r="J15" s="39">
        <v>5</v>
      </c>
      <c r="K15" s="40">
        <f>IF($H$10&lt;&gt;"",H10/(H15/J15),"")</f>
        <v>3.9091424476380916</v>
      </c>
      <c r="L15" s="39" t="str">
        <f>IF(LEFT(G15,1)="I","А","В")</f>
        <v>А</v>
      </c>
    </row>
    <row r="16" spans="1:12" ht="15.75">
      <c r="A16" s="45">
        <v>2</v>
      </c>
      <c r="B16" s="33" t="s">
        <v>128</v>
      </c>
      <c r="C16" s="43"/>
      <c r="D16" s="43"/>
      <c r="E16" s="43"/>
      <c r="F16" s="44"/>
      <c r="G16" s="46" t="s">
        <v>97</v>
      </c>
      <c r="H16" s="45">
        <v>800</v>
      </c>
      <c r="I16" s="10" t="s">
        <v>60</v>
      </c>
      <c r="J16" s="47">
        <v>5</v>
      </c>
      <c r="K16" s="64">
        <f>IF($H$10&lt;&gt;"",H10/(H16/J16),"")</f>
        <v>3.9091424476380916</v>
      </c>
      <c r="L16" s="47" t="str">
        <f>IF(LEFT(G16,1)="I","А","В")</f>
        <v>А</v>
      </c>
    </row>
    <row r="17" spans="1:12" ht="15.75">
      <c r="A17" s="45">
        <v>3</v>
      </c>
      <c r="B17" s="42" t="s">
        <v>98</v>
      </c>
      <c r="C17" s="43"/>
      <c r="D17" s="43"/>
      <c r="E17" s="43"/>
      <c r="F17" s="44"/>
      <c r="G17" s="46" t="s">
        <v>99</v>
      </c>
      <c r="H17" s="45" t="s">
        <v>100</v>
      </c>
      <c r="I17" s="10" t="s">
        <v>60</v>
      </c>
      <c r="J17" s="47" t="s">
        <v>100</v>
      </c>
      <c r="K17" s="64" t="s">
        <v>64</v>
      </c>
      <c r="L17" s="47" t="str">
        <f>IF(LEFT(G17,1)="I","А","В")</f>
        <v>А</v>
      </c>
    </row>
    <row r="18" spans="1:12" ht="15.75">
      <c r="A18" s="45">
        <v>5</v>
      </c>
      <c r="B18" s="48" t="s">
        <v>101</v>
      </c>
      <c r="C18" s="43"/>
      <c r="D18" s="43"/>
      <c r="E18" s="43"/>
      <c r="F18" s="44"/>
      <c r="G18" s="46" t="s">
        <v>102</v>
      </c>
      <c r="H18" s="45" t="s">
        <v>100</v>
      </c>
      <c r="I18" s="10" t="s">
        <v>60</v>
      </c>
      <c r="J18" s="47" t="s">
        <v>129</v>
      </c>
      <c r="K18" s="10">
        <v>60.622</v>
      </c>
      <c r="L18" s="47" t="str">
        <f>IF(LEFT(G18,1)="I","А","В")</f>
        <v>В</v>
      </c>
    </row>
    <row r="19" spans="1:12" ht="15.75">
      <c r="A19" s="45">
        <v>6</v>
      </c>
      <c r="B19" s="48" t="s">
        <v>101</v>
      </c>
      <c r="C19" s="43"/>
      <c r="D19" s="43"/>
      <c r="E19" s="43"/>
      <c r="F19" s="44"/>
      <c r="G19" s="46" t="s">
        <v>103</v>
      </c>
      <c r="H19" s="45" t="s">
        <v>100</v>
      </c>
      <c r="I19" s="10" t="s">
        <v>60</v>
      </c>
      <c r="J19" s="47" t="s">
        <v>130</v>
      </c>
      <c r="K19" s="10">
        <v>105</v>
      </c>
      <c r="L19" s="47" t="str">
        <f>IF(LEFT(G19,1)="I","А","В")</f>
        <v>В</v>
      </c>
    </row>
    <row r="20" spans="1:12" ht="15.75">
      <c r="A20" s="45">
        <v>7</v>
      </c>
      <c r="B20" s="522" t="s">
        <v>69</v>
      </c>
      <c r="C20" s="523"/>
      <c r="D20" s="523"/>
      <c r="E20" s="523"/>
      <c r="F20" s="524"/>
      <c r="G20" s="46" t="str">
        <f>CONCATENATE(G15,"_лин")</f>
        <v>Iг_лин</v>
      </c>
      <c r="H20" s="45">
        <f aca="true" t="shared" si="0" ref="H20:J21">H15</f>
        <v>800</v>
      </c>
      <c r="I20" s="94" t="str">
        <f t="shared" si="0"/>
        <v>/</v>
      </c>
      <c r="J20" s="47">
        <f t="shared" si="0"/>
        <v>5</v>
      </c>
      <c r="K20" s="64">
        <f>IF(K15&lt;&gt;"",K15*SQRT(3),"")</f>
        <v>6.770833333333334</v>
      </c>
      <c r="L20" s="47" t="str">
        <f>L15</f>
        <v>А</v>
      </c>
    </row>
    <row r="21" spans="1:12" ht="16.5" thickBot="1">
      <c r="A21" s="59">
        <v>8</v>
      </c>
      <c r="B21" s="525"/>
      <c r="C21" s="526"/>
      <c r="D21" s="526"/>
      <c r="E21" s="526"/>
      <c r="F21" s="527"/>
      <c r="G21" s="60" t="str">
        <f>CONCATENATE(G16,"_лин")</f>
        <v>Iнг_лин</v>
      </c>
      <c r="H21" s="59">
        <f t="shared" si="0"/>
        <v>800</v>
      </c>
      <c r="I21" s="95" t="str">
        <f t="shared" si="0"/>
        <v>/</v>
      </c>
      <c r="J21" s="61">
        <f t="shared" si="0"/>
        <v>5</v>
      </c>
      <c r="K21" s="96">
        <f>IF(K16&lt;&gt;"",K16*SQRT(3),"")</f>
        <v>6.770833333333334</v>
      </c>
      <c r="L21" s="61" t="str">
        <f>L16</f>
        <v>А</v>
      </c>
    </row>
    <row r="22" ht="15.75">
      <c r="A22" s="2"/>
    </row>
    <row r="23" ht="15.75">
      <c r="A23" s="2" t="s">
        <v>70</v>
      </c>
    </row>
    <row r="24" ht="15.75">
      <c r="A24" s="2" t="s">
        <v>71</v>
      </c>
    </row>
  </sheetData>
  <sheetProtection/>
  <mergeCells count="15">
    <mergeCell ref="H7:I7"/>
    <mergeCell ref="B8:F8"/>
    <mergeCell ref="H8:I8"/>
    <mergeCell ref="B20:F21"/>
    <mergeCell ref="H9:I9"/>
    <mergeCell ref="H10:I10"/>
    <mergeCell ref="B14:F14"/>
    <mergeCell ref="H14:J14"/>
    <mergeCell ref="B6:F6"/>
    <mergeCell ref="H6:I6"/>
    <mergeCell ref="B3:F3"/>
    <mergeCell ref="B4:F4"/>
    <mergeCell ref="G4:J4"/>
    <mergeCell ref="B5:F5"/>
    <mergeCell ref="G5:J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2:M37"/>
  <sheetViews>
    <sheetView showGridLines="0" zoomScalePageLayoutView="0" workbookViewId="0" topLeftCell="A13">
      <selection activeCell="H36" sqref="H36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7.5742187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2" width="10.421875" style="0" customWidth="1"/>
    <col min="13" max="13" width="12.851562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24</v>
      </c>
      <c r="B3" s="3"/>
      <c r="C3" s="3"/>
      <c r="D3" s="3"/>
      <c r="E3" s="3"/>
      <c r="F3" s="2"/>
    </row>
    <row r="4" spans="1:10" ht="16.5" thickBot="1">
      <c r="A4" s="4" t="s">
        <v>25</v>
      </c>
      <c r="B4" s="538" t="s">
        <v>26</v>
      </c>
      <c r="C4" s="539"/>
      <c r="D4" s="539"/>
      <c r="E4" s="539"/>
      <c r="F4" s="540"/>
      <c r="G4" s="5" t="s">
        <v>27</v>
      </c>
      <c r="H4" s="6" t="s">
        <v>28</v>
      </c>
      <c r="I4" s="7"/>
      <c r="J4" s="8" t="s">
        <v>29</v>
      </c>
    </row>
    <row r="5" spans="1:10" ht="16.5" thickBot="1">
      <c r="A5" s="9">
        <v>1</v>
      </c>
      <c r="B5" s="544" t="str">
        <f>CONCATENATE("Тип ",RIGHT(A3,LEN(A3)-SEARCH("Параметры",A3)-LEN("Параметры")))</f>
        <v>Тип трансформатора</v>
      </c>
      <c r="C5" s="545"/>
      <c r="D5" s="545"/>
      <c r="E5" s="545"/>
      <c r="F5" s="546"/>
      <c r="G5" s="547" t="s">
        <v>30</v>
      </c>
      <c r="H5" s="548"/>
      <c r="I5" s="548"/>
      <c r="J5" s="549"/>
    </row>
    <row r="6" spans="1:10" ht="16.5" thickBot="1">
      <c r="A6" s="10">
        <v>2</v>
      </c>
      <c r="B6" s="541" t="str">
        <f>CONCATENATE("Обозначение ",RIGHT(A3,LEN(A3)-SEARCH("Параметры",A3)-LEN("Параметры"))," на схеме")</f>
        <v>Обозначение трансформатора на схеме</v>
      </c>
      <c r="C6" s="542"/>
      <c r="D6" s="542"/>
      <c r="E6" s="542"/>
      <c r="F6" s="543"/>
      <c r="G6" s="547" t="s">
        <v>31</v>
      </c>
      <c r="H6" s="548"/>
      <c r="I6" s="548"/>
      <c r="J6" s="549"/>
    </row>
    <row r="7" spans="1:10" ht="15.75">
      <c r="A7" s="10">
        <v>3</v>
      </c>
      <c r="B7" s="541" t="s">
        <v>32</v>
      </c>
      <c r="C7" s="542"/>
      <c r="D7" s="542"/>
      <c r="E7" s="542"/>
      <c r="F7" s="543"/>
      <c r="G7" s="11" t="s">
        <v>33</v>
      </c>
      <c r="H7" s="512">
        <v>750</v>
      </c>
      <c r="I7" s="513"/>
      <c r="J7" s="12" t="s">
        <v>34</v>
      </c>
    </row>
    <row r="8" spans="1:10" ht="15.75">
      <c r="A8" s="10">
        <v>4</v>
      </c>
      <c r="B8" s="541" t="s">
        <v>35</v>
      </c>
      <c r="C8" s="542"/>
      <c r="D8" s="542"/>
      <c r="E8" s="542"/>
      <c r="F8" s="543"/>
      <c r="G8" s="13" t="s">
        <v>36</v>
      </c>
      <c r="H8" s="520"/>
      <c r="I8" s="521"/>
      <c r="J8" s="14" t="s">
        <v>34</v>
      </c>
    </row>
    <row r="9" spans="1:10" ht="15.75">
      <c r="A9" s="10">
        <v>5</v>
      </c>
      <c r="B9" s="541" t="s">
        <v>37</v>
      </c>
      <c r="C9" s="542"/>
      <c r="D9" s="542"/>
      <c r="E9" s="542"/>
      <c r="F9" s="543"/>
      <c r="G9" s="13" t="s">
        <v>38</v>
      </c>
      <c r="H9" s="520">
        <v>20</v>
      </c>
      <c r="I9" s="521"/>
      <c r="J9" s="14" t="s">
        <v>34</v>
      </c>
    </row>
    <row r="10" spans="1:10" ht="15.75">
      <c r="A10" s="10">
        <v>6</v>
      </c>
      <c r="B10" s="15" t="s">
        <v>39</v>
      </c>
      <c r="C10" s="16"/>
      <c r="D10" s="16"/>
      <c r="E10" s="16"/>
      <c r="F10" s="17"/>
      <c r="G10" s="13" t="s">
        <v>40</v>
      </c>
      <c r="H10" s="520">
        <f>3*417</f>
        <v>1251</v>
      </c>
      <c r="I10" s="521"/>
      <c r="J10" s="14" t="s">
        <v>41</v>
      </c>
    </row>
    <row r="11" spans="1:10" ht="15.75">
      <c r="A11" s="10">
        <v>7</v>
      </c>
      <c r="B11" s="541" t="s">
        <v>42</v>
      </c>
      <c r="C11" s="542"/>
      <c r="D11" s="542"/>
      <c r="E11" s="542"/>
      <c r="F11" s="543"/>
      <c r="G11" s="13" t="s">
        <v>43</v>
      </c>
      <c r="H11" s="520">
        <v>13.8</v>
      </c>
      <c r="I11" s="521"/>
      <c r="J11" s="14" t="s">
        <v>44</v>
      </c>
    </row>
    <row r="12" spans="1:10" ht="15.75">
      <c r="A12" s="10">
        <v>8</v>
      </c>
      <c r="B12" s="15" t="s">
        <v>45</v>
      </c>
      <c r="C12" s="16"/>
      <c r="D12" s="16"/>
      <c r="E12" s="16"/>
      <c r="F12" s="17"/>
      <c r="G12" s="18" t="s">
        <v>46</v>
      </c>
      <c r="H12" s="556">
        <f>IF(H7&lt;&gt;"",$H$10*1000/SQRT(3)/H7,"")</f>
        <v>963.0202490082959</v>
      </c>
      <c r="I12" s="557"/>
      <c r="J12" s="19" t="s">
        <v>47</v>
      </c>
    </row>
    <row r="13" spans="1:10" ht="15.75">
      <c r="A13" s="10">
        <v>9</v>
      </c>
      <c r="B13" s="15" t="s">
        <v>48</v>
      </c>
      <c r="C13" s="16"/>
      <c r="D13" s="16"/>
      <c r="E13" s="16"/>
      <c r="F13" s="17"/>
      <c r="G13" s="18" t="s">
        <v>49</v>
      </c>
      <c r="H13" s="556">
        <f>IF(H8&lt;&gt;"",$H$10*1000/SQRT(3)/H8,"")</f>
      </c>
      <c r="I13" s="557"/>
      <c r="J13" s="19" t="s">
        <v>47</v>
      </c>
    </row>
    <row r="14" spans="1:10" ht="15.75">
      <c r="A14" s="10">
        <v>10</v>
      </c>
      <c r="B14" s="15" t="s">
        <v>50</v>
      </c>
      <c r="C14" s="16"/>
      <c r="D14" s="16"/>
      <c r="E14" s="16"/>
      <c r="F14" s="17"/>
      <c r="G14" s="20" t="s">
        <v>51</v>
      </c>
      <c r="H14" s="556">
        <f>IF(H9&lt;&gt;"",$H$10*1000/SQRT(3)/H9/2,"")</f>
        <v>18056.62966890555</v>
      </c>
      <c r="I14" s="557"/>
      <c r="J14" s="20" t="s">
        <v>47</v>
      </c>
    </row>
    <row r="15" spans="1:10" ht="16.5" thickBot="1">
      <c r="A15" s="21">
        <v>11</v>
      </c>
      <c r="B15" s="22" t="s">
        <v>52</v>
      </c>
      <c r="C15" s="23"/>
      <c r="D15" s="23"/>
      <c r="E15" s="23"/>
      <c r="F15" s="24"/>
      <c r="G15" s="25" t="s">
        <v>53</v>
      </c>
      <c r="H15" s="558">
        <f>IF(H10&lt;&gt;"",$H$10*1000/SQRT(3)/H9/2,"")</f>
        <v>18056.62966890555</v>
      </c>
      <c r="I15" s="559"/>
      <c r="J15" s="26" t="s">
        <v>47</v>
      </c>
    </row>
    <row r="16" spans="1:9" ht="12.75">
      <c r="A16" s="3"/>
      <c r="H16" s="1"/>
      <c r="I16" s="1"/>
    </row>
    <row r="17" ht="16.5" thickBot="1">
      <c r="A17" s="2" t="s">
        <v>54</v>
      </c>
    </row>
    <row r="18" spans="1:13" ht="48" thickBot="1">
      <c r="A18" s="27" t="s">
        <v>25</v>
      </c>
      <c r="B18" s="532" t="s">
        <v>55</v>
      </c>
      <c r="C18" s="533"/>
      <c r="D18" s="533"/>
      <c r="E18" s="533"/>
      <c r="F18" s="534"/>
      <c r="G18" s="30" t="s">
        <v>27</v>
      </c>
      <c r="H18" s="535" t="s">
        <v>56</v>
      </c>
      <c r="I18" s="536"/>
      <c r="J18" s="537"/>
      <c r="K18" s="31" t="s">
        <v>57</v>
      </c>
      <c r="L18" s="29" t="s">
        <v>29</v>
      </c>
      <c r="M18" s="32" t="s">
        <v>58</v>
      </c>
    </row>
    <row r="19" spans="1:13" ht="18.75">
      <c r="A19" s="9">
        <v>1</v>
      </c>
      <c r="B19" s="33" t="s">
        <v>59</v>
      </c>
      <c r="C19" s="34"/>
      <c r="D19" s="34"/>
      <c r="E19" s="34"/>
      <c r="F19" s="35"/>
      <c r="G19" s="36" t="s">
        <v>72</v>
      </c>
      <c r="H19" s="37">
        <v>3000</v>
      </c>
      <c r="I19" s="38" t="s">
        <v>60</v>
      </c>
      <c r="J19" s="39">
        <v>1</v>
      </c>
      <c r="K19" s="40">
        <f>IF(H12&lt;&gt;"",H12/(H19/J19),"")</f>
        <v>0.32100674966943193</v>
      </c>
      <c r="L19" s="41" t="str">
        <f aca="true" t="shared" si="0" ref="L19:L29">IF(LEFT(G19,1)="I","А","В")</f>
        <v>А</v>
      </c>
      <c r="M19" s="9" t="s">
        <v>61</v>
      </c>
    </row>
    <row r="20" spans="1:13" ht="18.75">
      <c r="A20" s="9">
        <v>2</v>
      </c>
      <c r="B20" s="42" t="s">
        <v>62</v>
      </c>
      <c r="C20" s="43"/>
      <c r="D20" s="43"/>
      <c r="E20" s="43"/>
      <c r="F20" s="44"/>
      <c r="G20" s="36" t="s">
        <v>73</v>
      </c>
      <c r="H20" s="45">
        <v>18000</v>
      </c>
      <c r="I20" s="46" t="s">
        <v>60</v>
      </c>
      <c r="J20" s="47">
        <v>5</v>
      </c>
      <c r="K20" s="40">
        <f>IF(H14&lt;&gt;"",H14/(H20/J20),"")</f>
        <v>5.015730463584875</v>
      </c>
      <c r="L20" s="46" t="str">
        <f t="shared" si="0"/>
        <v>А</v>
      </c>
      <c r="M20" s="10" t="s">
        <v>61</v>
      </c>
    </row>
    <row r="21" spans="1:13" ht="18.75">
      <c r="A21" s="9">
        <v>3</v>
      </c>
      <c r="B21" s="42" t="s">
        <v>62</v>
      </c>
      <c r="C21" s="43"/>
      <c r="D21" s="43"/>
      <c r="E21" s="43"/>
      <c r="F21" s="44"/>
      <c r="G21" s="36" t="s">
        <v>74</v>
      </c>
      <c r="H21" s="45">
        <v>18000</v>
      </c>
      <c r="I21" s="46" t="s">
        <v>60</v>
      </c>
      <c r="J21" s="47">
        <v>5</v>
      </c>
      <c r="K21" s="40">
        <f>IF(H15&lt;&gt;"",H15/(H21/J21),"")</f>
        <v>5.015730463584875</v>
      </c>
      <c r="L21" s="46" t="str">
        <f t="shared" si="0"/>
        <v>А</v>
      </c>
      <c r="M21" s="10" t="s">
        <v>61</v>
      </c>
    </row>
    <row r="22" spans="1:13" ht="18.75">
      <c r="A22" s="9">
        <v>4</v>
      </c>
      <c r="B22" s="42" t="s">
        <v>62</v>
      </c>
      <c r="C22" s="43"/>
      <c r="D22" s="43"/>
      <c r="E22" s="43"/>
      <c r="F22" s="44"/>
      <c r="G22" s="36" t="s">
        <v>75</v>
      </c>
      <c r="H22" s="45">
        <v>18000</v>
      </c>
      <c r="I22" s="46" t="s">
        <v>60</v>
      </c>
      <c r="J22" s="47">
        <v>5</v>
      </c>
      <c r="K22" s="40">
        <f>IF(H14&lt;&gt;"",H14/(H22/J22),"")</f>
        <v>5.015730463584875</v>
      </c>
      <c r="L22" s="46" t="str">
        <f t="shared" si="0"/>
        <v>А</v>
      </c>
      <c r="M22" s="10" t="s">
        <v>61</v>
      </c>
    </row>
    <row r="23" spans="1:13" ht="18.75">
      <c r="A23" s="9">
        <v>5</v>
      </c>
      <c r="B23" s="42" t="s">
        <v>62</v>
      </c>
      <c r="C23" s="43"/>
      <c r="D23" s="43"/>
      <c r="E23" s="43"/>
      <c r="F23" s="44"/>
      <c r="G23" s="36" t="s">
        <v>76</v>
      </c>
      <c r="H23" s="45">
        <v>18000</v>
      </c>
      <c r="I23" s="46" t="s">
        <v>60</v>
      </c>
      <c r="J23" s="47">
        <v>5</v>
      </c>
      <c r="K23" s="40">
        <f>IF(H15&lt;&gt;"",H15/(H23/J23),"")</f>
        <v>5.015730463584875</v>
      </c>
      <c r="L23" s="46" t="str">
        <f t="shared" si="0"/>
        <v>А</v>
      </c>
      <c r="M23" s="10" t="s">
        <v>61</v>
      </c>
    </row>
    <row r="24" spans="1:13" ht="18.75">
      <c r="A24" s="9">
        <v>6</v>
      </c>
      <c r="B24" s="42" t="s">
        <v>63</v>
      </c>
      <c r="C24" s="43"/>
      <c r="D24" s="43"/>
      <c r="E24" s="43"/>
      <c r="F24" s="44"/>
      <c r="G24" s="36" t="s">
        <v>77</v>
      </c>
      <c r="H24" s="45">
        <v>1000</v>
      </c>
      <c r="I24" s="46" t="s">
        <v>60</v>
      </c>
      <c r="J24" s="47">
        <v>1</v>
      </c>
      <c r="K24" s="10" t="s">
        <v>64</v>
      </c>
      <c r="L24" s="46" t="str">
        <f t="shared" si="0"/>
        <v>А</v>
      </c>
      <c r="M24" s="10" t="s">
        <v>61</v>
      </c>
    </row>
    <row r="25" spans="1:13" ht="18.75">
      <c r="A25" s="9">
        <v>7</v>
      </c>
      <c r="B25" s="42" t="s">
        <v>65</v>
      </c>
      <c r="C25" s="43"/>
      <c r="D25" s="43"/>
      <c r="E25" s="43"/>
      <c r="F25" s="44"/>
      <c r="G25" s="36" t="s">
        <v>78</v>
      </c>
      <c r="H25" s="45"/>
      <c r="I25" s="46" t="s">
        <v>60</v>
      </c>
      <c r="J25" s="47"/>
      <c r="K25" s="10" t="s">
        <v>64</v>
      </c>
      <c r="L25" s="46" t="str">
        <f t="shared" si="0"/>
        <v>А</v>
      </c>
      <c r="M25" s="10" t="s">
        <v>61</v>
      </c>
    </row>
    <row r="26" spans="1:13" ht="18.75">
      <c r="A26" s="9">
        <v>8</v>
      </c>
      <c r="B26" s="48" t="s">
        <v>66</v>
      </c>
      <c r="C26" s="43"/>
      <c r="D26" s="43"/>
      <c r="E26" s="43"/>
      <c r="F26" s="44"/>
      <c r="G26" s="36" t="s">
        <v>79</v>
      </c>
      <c r="H26" s="45">
        <v>20000</v>
      </c>
      <c r="I26" s="46" t="s">
        <v>60</v>
      </c>
      <c r="J26" s="47">
        <v>100</v>
      </c>
      <c r="K26" s="10">
        <f>J26</f>
        <v>100</v>
      </c>
      <c r="L26" s="46" t="str">
        <f t="shared" si="0"/>
        <v>В</v>
      </c>
      <c r="M26" s="10" t="s">
        <v>61</v>
      </c>
    </row>
    <row r="27" spans="1:13" ht="18.75">
      <c r="A27" s="9">
        <v>9</v>
      </c>
      <c r="B27" s="49" t="s">
        <v>80</v>
      </c>
      <c r="C27" s="50"/>
      <c r="D27" s="50"/>
      <c r="E27" s="50"/>
      <c r="F27" s="51"/>
      <c r="G27" s="36" t="s">
        <v>81</v>
      </c>
      <c r="H27" s="45">
        <v>20000</v>
      </c>
      <c r="I27" s="52" t="s">
        <v>60</v>
      </c>
      <c r="J27" s="53">
        <v>33</v>
      </c>
      <c r="K27" s="54" t="s">
        <v>64</v>
      </c>
      <c r="L27" s="52" t="str">
        <f t="shared" si="0"/>
        <v>В</v>
      </c>
      <c r="M27" s="10" t="s">
        <v>67</v>
      </c>
    </row>
    <row r="28" spans="1:13" ht="18.75">
      <c r="A28" s="9">
        <v>10</v>
      </c>
      <c r="B28" s="48" t="s">
        <v>68</v>
      </c>
      <c r="C28" s="43"/>
      <c r="D28" s="43"/>
      <c r="E28" s="43"/>
      <c r="F28" s="44"/>
      <c r="G28" s="36" t="s">
        <v>82</v>
      </c>
      <c r="H28" s="45">
        <v>20000</v>
      </c>
      <c r="I28" s="46" t="s">
        <v>60</v>
      </c>
      <c r="J28" s="47">
        <v>100</v>
      </c>
      <c r="K28" s="10">
        <f>J28</f>
        <v>100</v>
      </c>
      <c r="L28" s="46" t="str">
        <f t="shared" si="0"/>
        <v>В</v>
      </c>
      <c r="M28" s="10" t="s">
        <v>61</v>
      </c>
    </row>
    <row r="29" spans="1:13" ht="19.5" thickBot="1">
      <c r="A29" s="21">
        <v>11</v>
      </c>
      <c r="B29" s="55" t="s">
        <v>83</v>
      </c>
      <c r="C29" s="56"/>
      <c r="D29" s="56"/>
      <c r="E29" s="56"/>
      <c r="F29" s="57"/>
      <c r="G29" s="58" t="s">
        <v>84</v>
      </c>
      <c r="H29" s="59">
        <v>20000</v>
      </c>
      <c r="I29" s="60" t="s">
        <v>60</v>
      </c>
      <c r="J29" s="61">
        <v>33</v>
      </c>
      <c r="K29" s="21" t="s">
        <v>64</v>
      </c>
      <c r="L29" s="60" t="str">
        <f t="shared" si="0"/>
        <v>В</v>
      </c>
      <c r="M29" s="10" t="s">
        <v>67</v>
      </c>
    </row>
    <row r="30" spans="1:13" ht="15.75">
      <c r="A30" s="9">
        <v>12</v>
      </c>
      <c r="B30" s="550" t="s">
        <v>69</v>
      </c>
      <c r="C30" s="551"/>
      <c r="D30" s="551"/>
      <c r="E30" s="551"/>
      <c r="F30" s="552"/>
      <c r="G30" s="9" t="str">
        <f>CONCATENATE(G19,"_лин")</f>
        <v>IВН ТБ_лин</v>
      </c>
      <c r="H30" s="62">
        <f aca="true" t="shared" si="1" ref="H30:J34">H19</f>
        <v>3000</v>
      </c>
      <c r="I30" s="34" t="str">
        <f t="shared" si="1"/>
        <v>/</v>
      </c>
      <c r="J30" s="39">
        <f t="shared" si="1"/>
        <v>1</v>
      </c>
      <c r="K30" s="40">
        <f>IF(K19&lt;&gt;"",K19*SQRT(3),"")</f>
        <v>0.5559999999999999</v>
      </c>
      <c r="L30" s="41" t="str">
        <f>L19</f>
        <v>А</v>
      </c>
      <c r="M30" s="63" t="s">
        <v>67</v>
      </c>
    </row>
    <row r="31" spans="1:13" ht="15.75">
      <c r="A31" s="9">
        <v>13</v>
      </c>
      <c r="B31" s="550"/>
      <c r="C31" s="551"/>
      <c r="D31" s="551"/>
      <c r="E31" s="551"/>
      <c r="F31" s="552"/>
      <c r="G31" s="45" t="str">
        <f>CONCATENATE(G20,"_dТБ")</f>
        <v>IНН1 ТБ-5Г_dТБ</v>
      </c>
      <c r="H31" s="45">
        <f t="shared" si="1"/>
        <v>18000</v>
      </c>
      <c r="I31" s="43" t="str">
        <f t="shared" si="1"/>
        <v>/</v>
      </c>
      <c r="J31" s="47">
        <f t="shared" si="1"/>
        <v>5</v>
      </c>
      <c r="K31" s="64">
        <f>IF(K20&lt;&gt;"",K20*2,"")</f>
        <v>10.03146092716975</v>
      </c>
      <c r="L31" s="46" t="str">
        <f>L20</f>
        <v>А</v>
      </c>
      <c r="M31" s="10" t="s">
        <v>61</v>
      </c>
    </row>
    <row r="32" spans="1:13" ht="15.75">
      <c r="A32" s="9">
        <v>14</v>
      </c>
      <c r="B32" s="550"/>
      <c r="C32" s="551"/>
      <c r="D32" s="551"/>
      <c r="E32" s="551"/>
      <c r="F32" s="552"/>
      <c r="G32" s="45" t="str">
        <f>CONCATENATE(G21,"_dТБ")</f>
        <v>IНН2 ТБ-5Г_dТБ</v>
      </c>
      <c r="H32" s="45">
        <f t="shared" si="1"/>
        <v>18000</v>
      </c>
      <c r="I32" s="43" t="str">
        <f t="shared" si="1"/>
        <v>/</v>
      </c>
      <c r="J32" s="47">
        <f t="shared" si="1"/>
        <v>5</v>
      </c>
      <c r="K32" s="64">
        <f>IF(K21&lt;&gt;"",K21*2,"")</f>
        <v>10.03146092716975</v>
      </c>
      <c r="L32" s="46" t="str">
        <f>L21</f>
        <v>А</v>
      </c>
      <c r="M32" s="10" t="s">
        <v>61</v>
      </c>
    </row>
    <row r="33" spans="1:13" ht="15.75">
      <c r="A33" s="9">
        <v>15</v>
      </c>
      <c r="B33" s="550"/>
      <c r="C33" s="551"/>
      <c r="D33" s="551"/>
      <c r="E33" s="551"/>
      <c r="F33" s="552"/>
      <c r="G33" s="45" t="str">
        <f>CONCATENATE(G22,"_dТБ")</f>
        <v>IНН1 ТБ-6Г_dТБ</v>
      </c>
      <c r="H33" s="45">
        <f t="shared" si="1"/>
        <v>18000</v>
      </c>
      <c r="I33" s="43" t="str">
        <f t="shared" si="1"/>
        <v>/</v>
      </c>
      <c r="J33" s="47">
        <f t="shared" si="1"/>
        <v>5</v>
      </c>
      <c r="K33" s="64">
        <f>IF(K22&lt;&gt;"",K22*2,"")</f>
        <v>10.03146092716975</v>
      </c>
      <c r="L33" s="46" t="str">
        <f>L22</f>
        <v>А</v>
      </c>
      <c r="M33" s="10" t="s">
        <v>61</v>
      </c>
    </row>
    <row r="34" spans="1:13" ht="16.5" thickBot="1">
      <c r="A34" s="65">
        <v>16</v>
      </c>
      <c r="B34" s="553"/>
      <c r="C34" s="554"/>
      <c r="D34" s="554"/>
      <c r="E34" s="554"/>
      <c r="F34" s="555"/>
      <c r="G34" s="66" t="str">
        <f>CONCATENATE(G23,"_dТБ")</f>
        <v>IНН2 ТБ-6Г_dТБ</v>
      </c>
      <c r="H34" s="66">
        <f t="shared" si="1"/>
        <v>18000</v>
      </c>
      <c r="I34" s="67" t="str">
        <f t="shared" si="1"/>
        <v>/</v>
      </c>
      <c r="J34" s="68">
        <f t="shared" si="1"/>
        <v>5</v>
      </c>
      <c r="K34" s="69">
        <f>IF(K23&lt;&gt;"",K23*2,"")</f>
        <v>10.03146092716975</v>
      </c>
      <c r="L34" s="70" t="str">
        <f>L23</f>
        <v>А</v>
      </c>
      <c r="M34" s="54" t="s">
        <v>61</v>
      </c>
    </row>
    <row r="35" spans="1:13" ht="12.75">
      <c r="A35" s="1"/>
      <c r="M35" s="1"/>
    </row>
    <row r="36" ht="15.75">
      <c r="A36" s="2" t="s">
        <v>70</v>
      </c>
    </row>
    <row r="37" ht="15.75">
      <c r="A37" s="2" t="s">
        <v>71</v>
      </c>
    </row>
  </sheetData>
  <sheetProtection/>
  <mergeCells count="21">
    <mergeCell ref="H13:I13"/>
    <mergeCell ref="B30:F34"/>
    <mergeCell ref="B18:F18"/>
    <mergeCell ref="H14:I14"/>
    <mergeCell ref="B11:F11"/>
    <mergeCell ref="B9:F9"/>
    <mergeCell ref="H18:J18"/>
    <mergeCell ref="H9:I9"/>
    <mergeCell ref="H12:I12"/>
    <mergeCell ref="H15:I15"/>
    <mergeCell ref="H10:I10"/>
    <mergeCell ref="B4:F4"/>
    <mergeCell ref="B6:F6"/>
    <mergeCell ref="B5:F5"/>
    <mergeCell ref="G5:J5"/>
    <mergeCell ref="G6:J6"/>
    <mergeCell ref="H11:I11"/>
    <mergeCell ref="B7:F7"/>
    <mergeCell ref="H7:I7"/>
    <mergeCell ref="B8:F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2:L27"/>
  <sheetViews>
    <sheetView showGridLines="0" zoomScalePageLayoutView="0" workbookViewId="0" topLeftCell="A1">
      <selection activeCell="G18" sqref="G18:K24"/>
    </sheetView>
  </sheetViews>
  <sheetFormatPr defaultColWidth="9.140625" defaultRowHeight="12.75"/>
  <cols>
    <col min="1" max="1" width="7.57421875" style="0" customWidth="1"/>
    <col min="5" max="5" width="8.28125" style="0" customWidth="1"/>
    <col min="6" max="6" width="13.140625" style="0" customWidth="1"/>
    <col min="7" max="7" width="14.00390625" style="0" bestFit="1" customWidth="1"/>
    <col min="8" max="8" width="9.8515625" style="0" customWidth="1"/>
    <col min="9" max="9" width="1.57421875" style="0" customWidth="1"/>
    <col min="10" max="10" width="8.7109375" style="0" bestFit="1" customWidth="1"/>
    <col min="11" max="11" width="10.421875" style="0" customWidth="1"/>
  </cols>
  <sheetData>
    <row r="2" spans="2:10" ht="15.75">
      <c r="B2" s="2"/>
      <c r="C2" s="2"/>
      <c r="D2" s="2"/>
      <c r="E2" s="2"/>
      <c r="F2" s="2"/>
      <c r="G2" s="2"/>
      <c r="H2" s="2"/>
      <c r="I2" s="2"/>
      <c r="J2" s="2"/>
    </row>
    <row r="3" spans="1:6" ht="16.5" thickBot="1">
      <c r="A3" s="2" t="s">
        <v>104</v>
      </c>
      <c r="B3" s="3"/>
      <c r="C3" s="3"/>
      <c r="D3" s="3"/>
      <c r="E3" s="3"/>
      <c r="F3" s="2"/>
    </row>
    <row r="4" spans="1:10" ht="16.5" thickBot="1">
      <c r="A4" s="4" t="s">
        <v>25</v>
      </c>
      <c r="B4" s="538" t="s">
        <v>26</v>
      </c>
      <c r="C4" s="539"/>
      <c r="D4" s="539"/>
      <c r="E4" s="539"/>
      <c r="F4" s="540"/>
      <c r="G4" s="5" t="s">
        <v>27</v>
      </c>
      <c r="H4" s="6" t="s">
        <v>28</v>
      </c>
      <c r="I4" s="7"/>
      <c r="J4" s="8" t="s">
        <v>29</v>
      </c>
    </row>
    <row r="5" spans="1:10" ht="16.5" thickBot="1">
      <c r="A5" s="9">
        <v>1</v>
      </c>
      <c r="B5" s="544" t="str">
        <f>CONCATENATE("Тип ",RIGHT(A3,LEN(A3)-SEARCH("Параметры",A3)-LEN("Параметры")))</f>
        <v>Тип трансформатора собственных нужд</v>
      </c>
      <c r="C5" s="545"/>
      <c r="D5" s="545"/>
      <c r="E5" s="545"/>
      <c r="F5" s="546"/>
      <c r="G5" s="547"/>
      <c r="H5" s="548"/>
      <c r="I5" s="548"/>
      <c r="J5" s="549"/>
    </row>
    <row r="6" spans="1:10" ht="16.5" thickBot="1">
      <c r="A6" s="10">
        <v>2</v>
      </c>
      <c r="B6" s="541" t="str">
        <f>CONCATENATE("Обозначение ",RIGHT(A3,LEN(A3)-SEARCH("Параметры",A3)-LEN("Параметры"))," на схеме")</f>
        <v>Обозначение трансформатора собственных нужд на схеме</v>
      </c>
      <c r="C6" s="542"/>
      <c r="D6" s="542"/>
      <c r="E6" s="542"/>
      <c r="F6" s="543"/>
      <c r="G6" s="547" t="s">
        <v>105</v>
      </c>
      <c r="H6" s="548"/>
      <c r="I6" s="548"/>
      <c r="J6" s="549"/>
    </row>
    <row r="7" spans="1:10" ht="15.75">
      <c r="A7" s="10">
        <v>3</v>
      </c>
      <c r="B7" s="541" t="s">
        <v>32</v>
      </c>
      <c r="C7" s="542"/>
      <c r="D7" s="542"/>
      <c r="E7" s="542"/>
      <c r="F7" s="543"/>
      <c r="G7" s="11" t="s">
        <v>33</v>
      </c>
      <c r="H7" s="512">
        <v>10</v>
      </c>
      <c r="I7" s="513"/>
      <c r="J7" s="12" t="s">
        <v>34</v>
      </c>
    </row>
    <row r="8" spans="1:10" ht="15.75">
      <c r="A8" s="10">
        <v>4</v>
      </c>
      <c r="B8" s="541" t="s">
        <v>35</v>
      </c>
      <c r="C8" s="542"/>
      <c r="D8" s="542"/>
      <c r="E8" s="542"/>
      <c r="F8" s="543"/>
      <c r="G8" s="13" t="s">
        <v>36</v>
      </c>
      <c r="H8" s="520"/>
      <c r="I8" s="521"/>
      <c r="J8" s="14" t="s">
        <v>34</v>
      </c>
    </row>
    <row r="9" spans="1:10" ht="15.75">
      <c r="A9" s="10">
        <v>5</v>
      </c>
      <c r="B9" s="541" t="s">
        <v>37</v>
      </c>
      <c r="C9" s="542"/>
      <c r="D9" s="542"/>
      <c r="E9" s="542"/>
      <c r="F9" s="543"/>
      <c r="G9" s="13" t="s">
        <v>38</v>
      </c>
      <c r="H9" s="520">
        <v>0.4</v>
      </c>
      <c r="I9" s="521"/>
      <c r="J9" s="14" t="s">
        <v>34</v>
      </c>
    </row>
    <row r="10" spans="1:10" ht="15.75">
      <c r="A10" s="10">
        <v>6</v>
      </c>
      <c r="B10" s="15" t="s">
        <v>39</v>
      </c>
      <c r="C10" s="16"/>
      <c r="D10" s="16"/>
      <c r="E10" s="16"/>
      <c r="F10" s="17"/>
      <c r="G10" s="13" t="s">
        <v>40</v>
      </c>
      <c r="H10" s="520">
        <v>1</v>
      </c>
      <c r="I10" s="521"/>
      <c r="J10" s="14" t="s">
        <v>41</v>
      </c>
    </row>
    <row r="11" spans="1:10" ht="15.75">
      <c r="A11" s="10">
        <v>7</v>
      </c>
      <c r="B11" s="541" t="s">
        <v>42</v>
      </c>
      <c r="C11" s="542"/>
      <c r="D11" s="542"/>
      <c r="E11" s="542"/>
      <c r="F11" s="543"/>
      <c r="G11" s="13" t="s">
        <v>43</v>
      </c>
      <c r="H11" s="520"/>
      <c r="I11" s="521"/>
      <c r="J11" s="14" t="s">
        <v>44</v>
      </c>
    </row>
    <row r="12" spans="1:10" ht="15.75">
      <c r="A12" s="10">
        <v>8</v>
      </c>
      <c r="B12" s="15" t="s">
        <v>45</v>
      </c>
      <c r="C12" s="16"/>
      <c r="D12" s="16"/>
      <c r="E12" s="16"/>
      <c r="F12" s="17"/>
      <c r="G12" s="18" t="s">
        <v>46</v>
      </c>
      <c r="H12" s="556">
        <f>IF(H7&lt;&gt;"",$H$10*1000/SQRT(3)/H7,"")</f>
        <v>57.73502691896258</v>
      </c>
      <c r="I12" s="557"/>
      <c r="J12" s="19" t="s">
        <v>47</v>
      </c>
    </row>
    <row r="13" spans="1:10" ht="15.75">
      <c r="A13" s="10">
        <v>9</v>
      </c>
      <c r="B13" s="15" t="s">
        <v>48</v>
      </c>
      <c r="C13" s="16"/>
      <c r="D13" s="16"/>
      <c r="E13" s="16"/>
      <c r="F13" s="17"/>
      <c r="G13" s="18" t="s">
        <v>49</v>
      </c>
      <c r="H13" s="556">
        <f>IF(H8&lt;&gt;"",$H$10*1000/SQRT(3)/H8,"")</f>
      </c>
      <c r="I13" s="557"/>
      <c r="J13" s="19" t="s">
        <v>47</v>
      </c>
    </row>
    <row r="14" spans="1:10" ht="16.5" thickBot="1">
      <c r="A14" s="21">
        <v>10</v>
      </c>
      <c r="B14" s="86" t="s">
        <v>106</v>
      </c>
      <c r="C14" s="87"/>
      <c r="D14" s="87"/>
      <c r="E14" s="87"/>
      <c r="F14" s="88"/>
      <c r="G14" s="97" t="s">
        <v>107</v>
      </c>
      <c r="H14" s="530">
        <f>IF(H9&lt;&gt;"",$H$10*1000/SQRT(3)/H9,"")</f>
        <v>1443.3756729740644</v>
      </c>
      <c r="I14" s="531"/>
      <c r="J14" s="98" t="s">
        <v>47</v>
      </c>
    </row>
    <row r="15" ht="12.75">
      <c r="A15" s="3"/>
    </row>
    <row r="16" ht="16.5" thickBot="1">
      <c r="A16" s="2" t="s">
        <v>54</v>
      </c>
    </row>
    <row r="17" spans="1:12" ht="32.25" thickBot="1">
      <c r="A17" s="28" t="s">
        <v>25</v>
      </c>
      <c r="B17" s="532" t="s">
        <v>55</v>
      </c>
      <c r="C17" s="533"/>
      <c r="D17" s="533"/>
      <c r="E17" s="533"/>
      <c r="F17" s="534"/>
      <c r="G17" s="30" t="s">
        <v>27</v>
      </c>
      <c r="H17" s="535" t="s">
        <v>56</v>
      </c>
      <c r="I17" s="536"/>
      <c r="J17" s="537"/>
      <c r="K17" s="92" t="s">
        <v>57</v>
      </c>
      <c r="L17" s="93" t="s">
        <v>29</v>
      </c>
    </row>
    <row r="18" spans="1:12" ht="15.75">
      <c r="A18" s="62">
        <v>1</v>
      </c>
      <c r="B18" s="33" t="s">
        <v>108</v>
      </c>
      <c r="C18" s="34"/>
      <c r="D18" s="34"/>
      <c r="E18" s="34"/>
      <c r="F18" s="35"/>
      <c r="G18" s="41" t="s">
        <v>109</v>
      </c>
      <c r="H18" s="62">
        <v>300</v>
      </c>
      <c r="I18" s="9" t="s">
        <v>60</v>
      </c>
      <c r="J18" s="39">
        <v>5</v>
      </c>
      <c r="K18" s="40">
        <f>IF(H12&lt;&gt;"",H12/(H18/J18),"")</f>
        <v>0.9622504486493764</v>
      </c>
      <c r="L18" s="39" t="str">
        <f aca="true" t="shared" si="0" ref="L18:L23">IF(LEFT(G18,1)="I","А","В")</f>
        <v>А</v>
      </c>
    </row>
    <row r="19" spans="1:12" ht="15.75">
      <c r="A19" s="45">
        <v>2</v>
      </c>
      <c r="B19" s="42" t="s">
        <v>110</v>
      </c>
      <c r="C19" s="43"/>
      <c r="D19" s="43"/>
      <c r="E19" s="43"/>
      <c r="F19" s="44"/>
      <c r="G19" s="46" t="s">
        <v>111</v>
      </c>
      <c r="H19" s="45">
        <v>1500</v>
      </c>
      <c r="I19" s="10" t="s">
        <v>60</v>
      </c>
      <c r="J19" s="47">
        <v>5</v>
      </c>
      <c r="K19" s="40">
        <f>IF(H14&lt;&gt;"",H14/(H19/J19),"")</f>
        <v>4.811252243246881</v>
      </c>
      <c r="L19" s="47" t="str">
        <f t="shared" si="0"/>
        <v>А</v>
      </c>
    </row>
    <row r="20" spans="1:12" ht="15.75">
      <c r="A20" s="45">
        <v>3</v>
      </c>
      <c r="B20" s="42" t="s">
        <v>112</v>
      </c>
      <c r="C20" s="43"/>
      <c r="D20" s="43"/>
      <c r="E20" s="43"/>
      <c r="F20" s="44"/>
      <c r="G20" s="46" t="s">
        <v>113</v>
      </c>
      <c r="H20" s="45"/>
      <c r="I20" s="10" t="s">
        <v>60</v>
      </c>
      <c r="J20" s="47"/>
      <c r="K20" s="10" t="s">
        <v>64</v>
      </c>
      <c r="L20" s="47" t="str">
        <f t="shared" si="0"/>
        <v>А</v>
      </c>
    </row>
    <row r="21" spans="1:12" ht="15.75">
      <c r="A21" s="45">
        <v>3</v>
      </c>
      <c r="B21" s="42" t="s">
        <v>114</v>
      </c>
      <c r="C21" s="43"/>
      <c r="D21" s="43"/>
      <c r="E21" s="43"/>
      <c r="F21" s="44"/>
      <c r="G21" s="46" t="s">
        <v>99</v>
      </c>
      <c r="H21" s="45"/>
      <c r="I21" s="10" t="s">
        <v>60</v>
      </c>
      <c r="J21" s="47"/>
      <c r="K21" s="10" t="s">
        <v>64</v>
      </c>
      <c r="L21" s="47" t="str">
        <f t="shared" si="0"/>
        <v>А</v>
      </c>
    </row>
    <row r="22" spans="1:12" ht="15.75">
      <c r="A22" s="45">
        <v>4</v>
      </c>
      <c r="B22" s="48" t="s">
        <v>115</v>
      </c>
      <c r="C22" s="43"/>
      <c r="D22" s="43"/>
      <c r="E22" s="43"/>
      <c r="F22" s="44"/>
      <c r="G22" s="46" t="s">
        <v>116</v>
      </c>
      <c r="H22" s="45">
        <v>10500</v>
      </c>
      <c r="I22" s="10" t="s">
        <v>60</v>
      </c>
      <c r="J22" s="47">
        <v>100</v>
      </c>
      <c r="K22" s="10">
        <f>J22</f>
        <v>100</v>
      </c>
      <c r="L22" s="47" t="str">
        <f t="shared" si="0"/>
        <v>В</v>
      </c>
    </row>
    <row r="23" spans="1:12" ht="16.5" thickBot="1">
      <c r="A23" s="99">
        <v>5</v>
      </c>
      <c r="B23" s="49" t="s">
        <v>118</v>
      </c>
      <c r="C23" s="50"/>
      <c r="D23" s="50"/>
      <c r="E23" s="50"/>
      <c r="F23" s="51"/>
      <c r="G23" s="52" t="s">
        <v>117</v>
      </c>
      <c r="H23" s="99">
        <v>10500</v>
      </c>
      <c r="I23" s="54" t="s">
        <v>60</v>
      </c>
      <c r="J23" s="53">
        <v>33</v>
      </c>
      <c r="K23" s="54" t="s">
        <v>64</v>
      </c>
      <c r="L23" s="53" t="str">
        <f t="shared" si="0"/>
        <v>В</v>
      </c>
    </row>
    <row r="24" spans="1:12" ht="16.5" thickBot="1">
      <c r="A24" s="4">
        <v>6</v>
      </c>
      <c r="B24" s="560" t="s">
        <v>69</v>
      </c>
      <c r="C24" s="561"/>
      <c r="D24" s="561"/>
      <c r="E24" s="561"/>
      <c r="F24" s="562"/>
      <c r="G24" s="71" t="str">
        <f>CONCATENATE(G19,"_лин")</f>
        <v>Iнн тсн_лин</v>
      </c>
      <c r="H24" s="71">
        <f>H18</f>
        <v>300</v>
      </c>
      <c r="I24" s="100" t="str">
        <f>I18</f>
        <v>/</v>
      </c>
      <c r="J24" s="72">
        <f>J18</f>
        <v>5</v>
      </c>
      <c r="K24" s="101">
        <f>IF(K19&lt;&gt;"",K19*SQRT(3),"")</f>
        <v>8.333333333333332</v>
      </c>
      <c r="L24" s="72" t="str">
        <f>L18</f>
        <v>А</v>
      </c>
    </row>
    <row r="25" ht="15.75">
      <c r="A25" s="91"/>
    </row>
    <row r="26" ht="15.75">
      <c r="A26" s="2" t="s">
        <v>70</v>
      </c>
    </row>
    <row r="27" ht="15.75">
      <c r="A27" s="2" t="s">
        <v>71</v>
      </c>
    </row>
  </sheetData>
  <sheetProtection/>
  <mergeCells count="20">
    <mergeCell ref="B4:F4"/>
    <mergeCell ref="B6:F6"/>
    <mergeCell ref="B5:F5"/>
    <mergeCell ref="G5:J5"/>
    <mergeCell ref="G6:J6"/>
    <mergeCell ref="B24:F24"/>
    <mergeCell ref="H14:I14"/>
    <mergeCell ref="H13:I13"/>
    <mergeCell ref="H12:I12"/>
    <mergeCell ref="H17:J17"/>
    <mergeCell ref="B17:F17"/>
    <mergeCell ref="B7:F7"/>
    <mergeCell ref="H11:I11"/>
    <mergeCell ref="H10:I10"/>
    <mergeCell ref="H9:I9"/>
    <mergeCell ref="H8:I8"/>
    <mergeCell ref="B11:F11"/>
    <mergeCell ref="B9:F9"/>
    <mergeCell ref="B8:F8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Карлин Дмитрий Витальевич</cp:lastModifiedBy>
  <cp:lastPrinted>2017-02-28T11:07:34Z</cp:lastPrinted>
  <dcterms:created xsi:type="dcterms:W3CDTF">1996-10-08T23:32:33Z</dcterms:created>
  <dcterms:modified xsi:type="dcterms:W3CDTF">2021-04-02T11:45:53Z</dcterms:modified>
  <cp:category/>
  <cp:version/>
  <cp:contentType/>
  <cp:contentStatus/>
</cp:coreProperties>
</file>